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lgaš\Desktop\ACER\Stropkov fara\"/>
    </mc:Choice>
  </mc:AlternateContent>
  <bookViews>
    <workbookView xWindow="0" yWindow="0" windowWidth="17970" windowHeight="7890"/>
  </bookViews>
  <sheets>
    <sheet name="Rekapitulácia" sheetId="1" r:id="rId1"/>
    <sheet name="Krycí list stavby" sheetId="2" r:id="rId2"/>
    <sheet name="Kryci_list 14048" sheetId="3" r:id="rId3"/>
    <sheet name="Rekap 14048" sheetId="4" r:id="rId4"/>
    <sheet name="SO 14048" sheetId="5" r:id="rId5"/>
    <sheet name="Kryci_list 14049" sheetId="6" r:id="rId6"/>
    <sheet name="Rekap 14049" sheetId="7" r:id="rId7"/>
    <sheet name="SO 14049" sheetId="8" r:id="rId8"/>
    <sheet name="Kryci_list 14050" sheetId="9" r:id="rId9"/>
    <sheet name="Rekap 14050" sheetId="10" r:id="rId10"/>
    <sheet name="SO 14050" sheetId="11" r:id="rId11"/>
    <sheet name="Kryci_list 14051" sheetId="12" r:id="rId12"/>
    <sheet name="Rekap 14051" sheetId="13" r:id="rId13"/>
    <sheet name="SO 14051" sheetId="14" r:id="rId14"/>
  </sheets>
  <definedNames>
    <definedName name="_xlnm.Print_Titles" localSheetId="3">'Rekap 14048'!$9:$9</definedName>
    <definedName name="_xlnm.Print_Titles" localSheetId="6">'Rekap 14049'!$9:$9</definedName>
    <definedName name="_xlnm.Print_Titles" localSheetId="9">'Rekap 14050'!$9:$9</definedName>
    <definedName name="_xlnm.Print_Titles" localSheetId="12">'Rekap 14051'!$9:$9</definedName>
    <definedName name="_xlnm.Print_Titles" localSheetId="4">'SO 14048'!$8:$8</definedName>
    <definedName name="_xlnm.Print_Titles" localSheetId="7">'SO 14049'!$8:$8</definedName>
    <definedName name="_xlnm.Print_Titles" localSheetId="10">'SO 14050'!$8:$8</definedName>
    <definedName name="_xlnm.Print_Titles" localSheetId="13">'SO 14051'!$8:$8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F11" i="1"/>
  <c r="J16" i="2" s="1"/>
  <c r="J20" i="2" s="1"/>
  <c r="D11" i="1"/>
  <c r="J18" i="2" s="1"/>
  <c r="E10" i="1"/>
  <c r="E9" i="1"/>
  <c r="E8" i="1"/>
  <c r="E7" i="1"/>
  <c r="E11" i="1" s="1"/>
  <c r="J17" i="2" s="1"/>
  <c r="J17" i="12"/>
  <c r="K10" i="1"/>
  <c r="I30" i="12"/>
  <c r="J30" i="12" s="1"/>
  <c r="Z87" i="14"/>
  <c r="E25" i="13"/>
  <c r="V84" i="14"/>
  <c r="V86" i="14" s="1"/>
  <c r="F26" i="13" s="1"/>
  <c r="K83" i="14"/>
  <c r="J83" i="14"/>
  <c r="S83" i="14"/>
  <c r="M83" i="14"/>
  <c r="M84" i="14" s="1"/>
  <c r="C25" i="13" s="1"/>
  <c r="I83" i="14"/>
  <c r="K82" i="14"/>
  <c r="J82" i="14"/>
  <c r="L82" i="14"/>
  <c r="I82" i="14"/>
  <c r="K81" i="14"/>
  <c r="J81" i="14"/>
  <c r="S81" i="14"/>
  <c r="S84" i="14" s="1"/>
  <c r="F25" i="13" s="1"/>
  <c r="L81" i="14"/>
  <c r="I81" i="14"/>
  <c r="K80" i="14"/>
  <c r="J80" i="14"/>
  <c r="L80" i="14"/>
  <c r="L84" i="14" s="1"/>
  <c r="B25" i="13" s="1"/>
  <c r="I80" i="14"/>
  <c r="P77" i="14"/>
  <c r="E24" i="13" s="1"/>
  <c r="K76" i="14"/>
  <c r="J76" i="14"/>
  <c r="S76" i="14"/>
  <c r="M76" i="14"/>
  <c r="M77" i="14" s="1"/>
  <c r="C24" i="13" s="1"/>
  <c r="I76" i="14"/>
  <c r="K75" i="14"/>
  <c r="J75" i="14"/>
  <c r="L75" i="14"/>
  <c r="I75" i="14"/>
  <c r="K74" i="14"/>
  <c r="J74" i="14"/>
  <c r="S74" i="14"/>
  <c r="S77" i="14" s="1"/>
  <c r="F24" i="13" s="1"/>
  <c r="L74" i="14"/>
  <c r="I74" i="14"/>
  <c r="K73" i="14"/>
  <c r="J73" i="14"/>
  <c r="L73" i="14"/>
  <c r="I73" i="14"/>
  <c r="K72" i="14"/>
  <c r="J72" i="14"/>
  <c r="L72" i="14"/>
  <c r="I72" i="14"/>
  <c r="I77" i="14" s="1"/>
  <c r="D24" i="13" s="1"/>
  <c r="E23" i="13"/>
  <c r="C23" i="13"/>
  <c r="P69" i="14"/>
  <c r="H69" i="14"/>
  <c r="M69" i="14"/>
  <c r="K68" i="14"/>
  <c r="J68" i="14"/>
  <c r="L68" i="14"/>
  <c r="I68" i="14"/>
  <c r="K67" i="14"/>
  <c r="J67" i="14"/>
  <c r="S67" i="14"/>
  <c r="S69" i="14" s="1"/>
  <c r="F23" i="13" s="1"/>
  <c r="L67" i="14"/>
  <c r="I67" i="14"/>
  <c r="K66" i="14"/>
  <c r="J66" i="14"/>
  <c r="L66" i="14"/>
  <c r="I66" i="14"/>
  <c r="I69" i="14" s="1"/>
  <c r="D23" i="13" s="1"/>
  <c r="E22" i="13"/>
  <c r="C22" i="13"/>
  <c r="P63" i="14"/>
  <c r="H63" i="14"/>
  <c r="M63" i="14"/>
  <c r="K62" i="14"/>
  <c r="J62" i="14"/>
  <c r="S62" i="14"/>
  <c r="S63" i="14" s="1"/>
  <c r="F22" i="13" s="1"/>
  <c r="L62" i="14"/>
  <c r="L63" i="14" s="1"/>
  <c r="B22" i="13" s="1"/>
  <c r="I62" i="14"/>
  <c r="I63" i="14" s="1"/>
  <c r="D22" i="13" s="1"/>
  <c r="E21" i="13"/>
  <c r="C21" i="13"/>
  <c r="P59" i="14"/>
  <c r="H59" i="14"/>
  <c r="M59" i="14"/>
  <c r="K58" i="14"/>
  <c r="J58" i="14"/>
  <c r="S58" i="14"/>
  <c r="S59" i="14" s="1"/>
  <c r="F21" i="13" s="1"/>
  <c r="L58" i="14"/>
  <c r="L59" i="14" s="1"/>
  <c r="B21" i="13" s="1"/>
  <c r="I58" i="14"/>
  <c r="I59" i="14" s="1"/>
  <c r="D21" i="13" s="1"/>
  <c r="E20" i="13"/>
  <c r="P55" i="14"/>
  <c r="K54" i="14"/>
  <c r="J54" i="14"/>
  <c r="S54" i="14"/>
  <c r="M54" i="14"/>
  <c r="I54" i="14"/>
  <c r="K53" i="14"/>
  <c r="J53" i="14"/>
  <c r="S53" i="14"/>
  <c r="M53" i="14"/>
  <c r="I53" i="14"/>
  <c r="K52" i="14"/>
  <c r="J52" i="14"/>
  <c r="L52" i="14"/>
  <c r="I52" i="14"/>
  <c r="K51" i="14"/>
  <c r="J51" i="14"/>
  <c r="S51" i="14"/>
  <c r="L51" i="14"/>
  <c r="I51" i="14"/>
  <c r="K50" i="14"/>
  <c r="J50" i="14"/>
  <c r="S50" i="14"/>
  <c r="L50" i="14"/>
  <c r="I50" i="14"/>
  <c r="K49" i="14"/>
  <c r="J49" i="14"/>
  <c r="S49" i="14"/>
  <c r="S55" i="14" s="1"/>
  <c r="F20" i="13" s="1"/>
  <c r="L49" i="14"/>
  <c r="I49" i="14"/>
  <c r="K48" i="14"/>
  <c r="J48" i="14"/>
  <c r="L48" i="14"/>
  <c r="L55" i="14" s="1"/>
  <c r="B20" i="13" s="1"/>
  <c r="I48" i="14"/>
  <c r="E19" i="13"/>
  <c r="C19" i="13"/>
  <c r="P45" i="14"/>
  <c r="H45" i="14"/>
  <c r="M45" i="14"/>
  <c r="K44" i="14"/>
  <c r="J44" i="14"/>
  <c r="S44" i="14"/>
  <c r="L44" i="14"/>
  <c r="I44" i="14"/>
  <c r="K43" i="14"/>
  <c r="J43" i="14"/>
  <c r="S43" i="14"/>
  <c r="L43" i="14"/>
  <c r="I43" i="14"/>
  <c r="K42" i="14"/>
  <c r="J42" i="14"/>
  <c r="L42" i="14"/>
  <c r="I42" i="14"/>
  <c r="K41" i="14"/>
  <c r="J41" i="14"/>
  <c r="L41" i="14"/>
  <c r="I41" i="14"/>
  <c r="K40" i="14"/>
  <c r="J40" i="14"/>
  <c r="S40" i="14"/>
  <c r="S45" i="14" s="1"/>
  <c r="F19" i="13" s="1"/>
  <c r="L40" i="14"/>
  <c r="L45" i="14" s="1"/>
  <c r="B19" i="13" s="1"/>
  <c r="I40" i="14"/>
  <c r="P37" i="14"/>
  <c r="E18" i="13" s="1"/>
  <c r="K36" i="14"/>
  <c r="J36" i="14"/>
  <c r="S36" i="14"/>
  <c r="M36" i="14"/>
  <c r="I36" i="14"/>
  <c r="K35" i="14"/>
  <c r="J35" i="14"/>
  <c r="S35" i="14"/>
  <c r="S37" i="14" s="1"/>
  <c r="F18" i="13" s="1"/>
  <c r="M35" i="14"/>
  <c r="I35" i="14"/>
  <c r="K34" i="14"/>
  <c r="J34" i="14"/>
  <c r="L34" i="14"/>
  <c r="I34" i="14"/>
  <c r="K33" i="14"/>
  <c r="J33" i="14"/>
  <c r="L33" i="14"/>
  <c r="I33" i="14"/>
  <c r="K32" i="14"/>
  <c r="J32" i="14"/>
  <c r="L32" i="14"/>
  <c r="L37" i="14" s="1"/>
  <c r="B18" i="13" s="1"/>
  <c r="I32" i="14"/>
  <c r="S26" i="14"/>
  <c r="F14" i="13" s="1"/>
  <c r="P26" i="14"/>
  <c r="E14" i="13" s="1"/>
  <c r="H26" i="14"/>
  <c r="M26" i="14"/>
  <c r="C14" i="13" s="1"/>
  <c r="K25" i="14"/>
  <c r="J25" i="14"/>
  <c r="L25" i="14"/>
  <c r="L26" i="14" s="1"/>
  <c r="B14" i="13" s="1"/>
  <c r="I25" i="14"/>
  <c r="I26" i="14" s="1"/>
  <c r="D14" i="13" s="1"/>
  <c r="S22" i="14"/>
  <c r="F13" i="13" s="1"/>
  <c r="P22" i="14"/>
  <c r="E13" i="13" s="1"/>
  <c r="H22" i="14"/>
  <c r="M22" i="14"/>
  <c r="C13" i="13" s="1"/>
  <c r="K21" i="14"/>
  <c r="J21" i="14"/>
  <c r="L21" i="14"/>
  <c r="L22" i="14" s="1"/>
  <c r="B13" i="13" s="1"/>
  <c r="I21" i="14"/>
  <c r="I22" i="14" s="1"/>
  <c r="D13" i="13" s="1"/>
  <c r="P18" i="14"/>
  <c r="E12" i="13" s="1"/>
  <c r="H18" i="14"/>
  <c r="M18" i="14"/>
  <c r="C12" i="13" s="1"/>
  <c r="K17" i="14"/>
  <c r="J17" i="14"/>
  <c r="S17" i="14"/>
  <c r="L17" i="14"/>
  <c r="I17" i="14"/>
  <c r="K16" i="14"/>
  <c r="J16" i="14"/>
  <c r="S16" i="14"/>
  <c r="L16" i="14"/>
  <c r="I16" i="14"/>
  <c r="K15" i="14"/>
  <c r="J15" i="14"/>
  <c r="S15" i="14"/>
  <c r="S18" i="14" s="1"/>
  <c r="F12" i="13" s="1"/>
  <c r="L15" i="14"/>
  <c r="I15" i="14"/>
  <c r="I18" i="14" s="1"/>
  <c r="D12" i="13" s="1"/>
  <c r="F11" i="13"/>
  <c r="S12" i="14"/>
  <c r="P12" i="14"/>
  <c r="P28" i="14" s="1"/>
  <c r="E15" i="13" s="1"/>
  <c r="H12" i="14"/>
  <c r="M12" i="14"/>
  <c r="C11" i="13" s="1"/>
  <c r="K11" i="14"/>
  <c r="K87" i="14" s="1"/>
  <c r="J11" i="14"/>
  <c r="L11" i="14"/>
  <c r="I11" i="14"/>
  <c r="J20" i="12"/>
  <c r="J17" i="9"/>
  <c r="K9" i="1"/>
  <c r="J30" i="9"/>
  <c r="I30" i="9"/>
  <c r="Z29" i="11"/>
  <c r="E13" i="10"/>
  <c r="V26" i="11"/>
  <c r="V28" i="11" s="1"/>
  <c r="F14" i="10" s="1"/>
  <c r="S26" i="11"/>
  <c r="F13" i="10" s="1"/>
  <c r="M26" i="11"/>
  <c r="C13" i="10" s="1"/>
  <c r="K25" i="11"/>
  <c r="J25" i="11"/>
  <c r="L25" i="11"/>
  <c r="L26" i="11" s="1"/>
  <c r="B13" i="10" s="1"/>
  <c r="I25" i="11"/>
  <c r="I26" i="11" s="1"/>
  <c r="D13" i="10" s="1"/>
  <c r="P22" i="11"/>
  <c r="E12" i="10" s="1"/>
  <c r="K21" i="11"/>
  <c r="J21" i="11"/>
  <c r="S21" i="11"/>
  <c r="M21" i="11"/>
  <c r="I21" i="11"/>
  <c r="K20" i="11"/>
  <c r="J20" i="11"/>
  <c r="S20" i="11"/>
  <c r="M20" i="11"/>
  <c r="I20" i="11"/>
  <c r="K19" i="11"/>
  <c r="J19" i="11"/>
  <c r="S19" i="11"/>
  <c r="S22" i="11" s="1"/>
  <c r="F12" i="10" s="1"/>
  <c r="L19" i="11"/>
  <c r="L22" i="11" s="1"/>
  <c r="B12" i="10" s="1"/>
  <c r="I19" i="11"/>
  <c r="K18" i="11"/>
  <c r="J18" i="11"/>
  <c r="I18" i="11"/>
  <c r="I22" i="11" s="1"/>
  <c r="D12" i="10" s="1"/>
  <c r="S15" i="11"/>
  <c r="P15" i="11"/>
  <c r="E11" i="10" s="1"/>
  <c r="H15" i="11"/>
  <c r="M15" i="11"/>
  <c r="K14" i="11"/>
  <c r="J14" i="11"/>
  <c r="L14" i="11"/>
  <c r="I14" i="11"/>
  <c r="K13" i="11"/>
  <c r="J13" i="11"/>
  <c r="L13" i="11"/>
  <c r="I13" i="11"/>
  <c r="K12" i="11"/>
  <c r="J12" i="11"/>
  <c r="L12" i="11"/>
  <c r="I12" i="11"/>
  <c r="K11" i="11"/>
  <c r="K29" i="11" s="1"/>
  <c r="J11" i="11"/>
  <c r="L11" i="11"/>
  <c r="I11" i="11"/>
  <c r="J20" i="9"/>
  <c r="J17" i="6"/>
  <c r="K8" i="1"/>
  <c r="J30" i="6"/>
  <c r="I30" i="6"/>
  <c r="Z56" i="8"/>
  <c r="E20" i="7"/>
  <c r="V53" i="8"/>
  <c r="V55" i="8" s="1"/>
  <c r="F21" i="7" s="1"/>
  <c r="S53" i="8"/>
  <c r="F20" i="7" s="1"/>
  <c r="M53" i="8"/>
  <c r="M55" i="8" s="1"/>
  <c r="C21" i="7" s="1"/>
  <c r="K52" i="8"/>
  <c r="J52" i="8"/>
  <c r="L52" i="8"/>
  <c r="L53" i="8" s="1"/>
  <c r="B20" i="7" s="1"/>
  <c r="I52" i="8"/>
  <c r="S46" i="8"/>
  <c r="F16" i="7" s="1"/>
  <c r="P46" i="8"/>
  <c r="E16" i="7" s="1"/>
  <c r="H46" i="8"/>
  <c r="M46" i="8"/>
  <c r="C16" i="7" s="1"/>
  <c r="K45" i="8"/>
  <c r="J45" i="8"/>
  <c r="L45" i="8"/>
  <c r="L46" i="8" s="1"/>
  <c r="B16" i="7" s="1"/>
  <c r="I45" i="8"/>
  <c r="I46" i="8" s="1"/>
  <c r="D16" i="7" s="1"/>
  <c r="P42" i="8"/>
  <c r="E15" i="7" s="1"/>
  <c r="K41" i="8"/>
  <c r="J41" i="8"/>
  <c r="S41" i="8"/>
  <c r="M41" i="8"/>
  <c r="I41" i="8"/>
  <c r="K40" i="8"/>
  <c r="J40" i="8"/>
  <c r="S40" i="8"/>
  <c r="M40" i="8"/>
  <c r="M42" i="8" s="1"/>
  <c r="C15" i="7" s="1"/>
  <c r="I40" i="8"/>
  <c r="K39" i="8"/>
  <c r="J39" i="8"/>
  <c r="S39" i="8"/>
  <c r="L39" i="8"/>
  <c r="I39" i="8"/>
  <c r="K38" i="8"/>
  <c r="J38" i="8"/>
  <c r="S38" i="8"/>
  <c r="L38" i="8"/>
  <c r="I38" i="8"/>
  <c r="K37" i="8"/>
  <c r="J37" i="8"/>
  <c r="S37" i="8"/>
  <c r="L37" i="8"/>
  <c r="I37" i="8"/>
  <c r="K36" i="8"/>
  <c r="J36" i="8"/>
  <c r="S36" i="8"/>
  <c r="S42" i="8" s="1"/>
  <c r="F15" i="7" s="1"/>
  <c r="L36" i="8"/>
  <c r="L42" i="8" s="1"/>
  <c r="B15" i="7" s="1"/>
  <c r="I36" i="8"/>
  <c r="P33" i="8"/>
  <c r="E14" i="7" s="1"/>
  <c r="H33" i="8"/>
  <c r="M33" i="8"/>
  <c r="C14" i="7" s="1"/>
  <c r="K32" i="8"/>
  <c r="J32" i="8"/>
  <c r="S32" i="8"/>
  <c r="L32" i="8"/>
  <c r="I32" i="8"/>
  <c r="K31" i="8"/>
  <c r="J31" i="8"/>
  <c r="S31" i="8"/>
  <c r="S33" i="8" s="1"/>
  <c r="F14" i="7" s="1"/>
  <c r="L31" i="8"/>
  <c r="I31" i="8"/>
  <c r="I33" i="8" s="1"/>
  <c r="D14" i="7" s="1"/>
  <c r="P28" i="8"/>
  <c r="E13" i="7" s="1"/>
  <c r="H28" i="8"/>
  <c r="M28" i="8"/>
  <c r="C13" i="7" s="1"/>
  <c r="K27" i="8"/>
  <c r="J27" i="8"/>
  <c r="S27" i="8"/>
  <c r="S28" i="8" s="1"/>
  <c r="F13" i="7" s="1"/>
  <c r="L27" i="8"/>
  <c r="L28" i="8" s="1"/>
  <c r="B13" i="7" s="1"/>
  <c r="I27" i="8"/>
  <c r="I28" i="8" s="1"/>
  <c r="D13" i="7" s="1"/>
  <c r="P24" i="8"/>
  <c r="E12" i="7" s="1"/>
  <c r="H24" i="8"/>
  <c r="M24" i="8"/>
  <c r="C12" i="7" s="1"/>
  <c r="K23" i="8"/>
  <c r="J23" i="8"/>
  <c r="S23" i="8"/>
  <c r="L23" i="8"/>
  <c r="I23" i="8"/>
  <c r="K22" i="8"/>
  <c r="J22" i="8"/>
  <c r="S22" i="8"/>
  <c r="S24" i="8" s="1"/>
  <c r="F12" i="7" s="1"/>
  <c r="L22" i="8"/>
  <c r="L24" i="8" s="1"/>
  <c r="B12" i="7" s="1"/>
  <c r="I22" i="8"/>
  <c r="P19" i="8"/>
  <c r="P48" i="8" s="1"/>
  <c r="E17" i="7" s="1"/>
  <c r="K18" i="8"/>
  <c r="J18" i="8"/>
  <c r="S18" i="8"/>
  <c r="M18" i="8"/>
  <c r="H19" i="8" s="1"/>
  <c r="I18" i="8"/>
  <c r="K17" i="8"/>
  <c r="J17" i="8"/>
  <c r="L17" i="8"/>
  <c r="I17" i="8"/>
  <c r="K16" i="8"/>
  <c r="J16" i="8"/>
  <c r="L16" i="8"/>
  <c r="I16" i="8"/>
  <c r="K15" i="8"/>
  <c r="J15" i="8"/>
  <c r="L15" i="8"/>
  <c r="I15" i="8"/>
  <c r="K14" i="8"/>
  <c r="J14" i="8"/>
  <c r="L14" i="8"/>
  <c r="I14" i="8"/>
  <c r="K13" i="8"/>
  <c r="J13" i="8"/>
  <c r="L13" i="8"/>
  <c r="I13" i="8"/>
  <c r="K12" i="8"/>
  <c r="J12" i="8"/>
  <c r="L12" i="8"/>
  <c r="I12" i="8"/>
  <c r="K11" i="8"/>
  <c r="K56" i="8" s="1"/>
  <c r="J11" i="8"/>
  <c r="L11" i="8"/>
  <c r="I11" i="8"/>
  <c r="J20" i="6"/>
  <c r="J17" i="3"/>
  <c r="K7" i="1"/>
  <c r="J30" i="3"/>
  <c r="I30" i="3"/>
  <c r="Z54" i="5"/>
  <c r="E20" i="4"/>
  <c r="V51" i="5"/>
  <c r="V53" i="5" s="1"/>
  <c r="F21" i="4" s="1"/>
  <c r="K50" i="5"/>
  <c r="J50" i="5"/>
  <c r="S50" i="5"/>
  <c r="M50" i="5"/>
  <c r="I50" i="5"/>
  <c r="K49" i="5"/>
  <c r="J49" i="5"/>
  <c r="L49" i="5"/>
  <c r="I49" i="5"/>
  <c r="K48" i="5"/>
  <c r="J48" i="5"/>
  <c r="S48" i="5"/>
  <c r="S51" i="5" s="1"/>
  <c r="F20" i="4" s="1"/>
  <c r="L48" i="5"/>
  <c r="L51" i="5" s="1"/>
  <c r="B20" i="4" s="1"/>
  <c r="I48" i="5"/>
  <c r="S42" i="5"/>
  <c r="F16" i="4" s="1"/>
  <c r="P42" i="5"/>
  <c r="E16" i="4" s="1"/>
  <c r="H42" i="5"/>
  <c r="M42" i="5"/>
  <c r="C16" i="4" s="1"/>
  <c r="K41" i="5"/>
  <c r="J41" i="5"/>
  <c r="L41" i="5"/>
  <c r="L42" i="5" s="1"/>
  <c r="B16" i="4" s="1"/>
  <c r="I41" i="5"/>
  <c r="I42" i="5" s="1"/>
  <c r="D16" i="4" s="1"/>
  <c r="P38" i="5"/>
  <c r="E15" i="4" s="1"/>
  <c r="K37" i="5"/>
  <c r="J37" i="5"/>
  <c r="S37" i="5"/>
  <c r="M37" i="5"/>
  <c r="M38" i="5" s="1"/>
  <c r="C15" i="4" s="1"/>
  <c r="I37" i="5"/>
  <c r="K36" i="5"/>
  <c r="J36" i="5"/>
  <c r="S36" i="5"/>
  <c r="L36" i="5"/>
  <c r="I36" i="5"/>
  <c r="K35" i="5"/>
  <c r="J35" i="5"/>
  <c r="S35" i="5"/>
  <c r="L35" i="5"/>
  <c r="I35" i="5"/>
  <c r="K34" i="5"/>
  <c r="J34" i="5"/>
  <c r="L34" i="5"/>
  <c r="I34" i="5"/>
  <c r="K33" i="5"/>
  <c r="J33" i="5"/>
  <c r="S33" i="5"/>
  <c r="L33" i="5"/>
  <c r="I33" i="5"/>
  <c r="K32" i="5"/>
  <c r="J32" i="5"/>
  <c r="S32" i="5"/>
  <c r="S38" i="5" s="1"/>
  <c r="F15" i="4" s="1"/>
  <c r="L32" i="5"/>
  <c r="L38" i="5" s="1"/>
  <c r="B15" i="4" s="1"/>
  <c r="I32" i="5"/>
  <c r="P29" i="5"/>
  <c r="E14" i="4" s="1"/>
  <c r="K28" i="5"/>
  <c r="J28" i="5"/>
  <c r="S28" i="5"/>
  <c r="M28" i="5"/>
  <c r="M29" i="5" s="1"/>
  <c r="C14" i="4" s="1"/>
  <c r="I28" i="5"/>
  <c r="K27" i="5"/>
  <c r="J27" i="5"/>
  <c r="L27" i="5"/>
  <c r="I27" i="5"/>
  <c r="K26" i="5"/>
  <c r="J26" i="5"/>
  <c r="S26" i="5"/>
  <c r="S29" i="5" s="1"/>
  <c r="F14" i="4" s="1"/>
  <c r="L26" i="5"/>
  <c r="I26" i="5"/>
  <c r="I29" i="5" s="1"/>
  <c r="D14" i="4" s="1"/>
  <c r="P23" i="5"/>
  <c r="E13" i="4" s="1"/>
  <c r="H23" i="5"/>
  <c r="M23" i="5"/>
  <c r="C13" i="4" s="1"/>
  <c r="K22" i="5"/>
  <c r="J22" i="5"/>
  <c r="S22" i="5"/>
  <c r="L22" i="5"/>
  <c r="I22" i="5"/>
  <c r="K21" i="5"/>
  <c r="J21" i="5"/>
  <c r="S21" i="5"/>
  <c r="S23" i="5" s="1"/>
  <c r="F13" i="4" s="1"/>
  <c r="L21" i="5"/>
  <c r="L23" i="5" s="1"/>
  <c r="B13" i="4" s="1"/>
  <c r="I21" i="5"/>
  <c r="P18" i="5"/>
  <c r="E12" i="4" s="1"/>
  <c r="H18" i="5"/>
  <c r="M18" i="5"/>
  <c r="C12" i="4" s="1"/>
  <c r="K17" i="5"/>
  <c r="J17" i="5"/>
  <c r="S17" i="5"/>
  <c r="S18" i="5" s="1"/>
  <c r="F12" i="4" s="1"/>
  <c r="L17" i="5"/>
  <c r="L18" i="5" s="1"/>
  <c r="B12" i="4" s="1"/>
  <c r="I17" i="5"/>
  <c r="I18" i="5" s="1"/>
  <c r="D12" i="4" s="1"/>
  <c r="S14" i="5"/>
  <c r="P14" i="5"/>
  <c r="P44" i="5" s="1"/>
  <c r="E17" i="4" s="1"/>
  <c r="H14" i="5"/>
  <c r="M14" i="5"/>
  <c r="K13" i="5"/>
  <c r="J13" i="5"/>
  <c r="L13" i="5"/>
  <c r="I13" i="5"/>
  <c r="K12" i="5"/>
  <c r="J12" i="5"/>
  <c r="L12" i="5"/>
  <c r="I12" i="5"/>
  <c r="K11" i="5"/>
  <c r="K54" i="5" s="1"/>
  <c r="J11" i="5"/>
  <c r="L11" i="5"/>
  <c r="I11" i="5"/>
  <c r="J20" i="3"/>
  <c r="L18" i="14" l="1"/>
  <c r="B12" i="13" s="1"/>
  <c r="I45" i="14"/>
  <c r="D19" i="13" s="1"/>
  <c r="I55" i="14"/>
  <c r="D20" i="13" s="1"/>
  <c r="H55" i="14"/>
  <c r="L69" i="14"/>
  <c r="B23" i="13" s="1"/>
  <c r="L77" i="14"/>
  <c r="B24" i="13" s="1"/>
  <c r="I84" i="14"/>
  <c r="D25" i="13" s="1"/>
  <c r="M28" i="11"/>
  <c r="C14" i="10" s="1"/>
  <c r="M22" i="11"/>
  <c r="C12" i="10" s="1"/>
  <c r="I24" i="8"/>
  <c r="D12" i="7" s="1"/>
  <c r="L33" i="8"/>
  <c r="B14" i="7" s="1"/>
  <c r="I42" i="8"/>
  <c r="D15" i="7" s="1"/>
  <c r="I23" i="5"/>
  <c r="D13" i="4" s="1"/>
  <c r="L29" i="5"/>
  <c r="B14" i="4" s="1"/>
  <c r="I38" i="5"/>
  <c r="D15" i="4" s="1"/>
  <c r="S87" i="14"/>
  <c r="E28" i="13" s="1"/>
  <c r="I12" i="14"/>
  <c r="D11" i="13" s="1"/>
  <c r="H28" i="14"/>
  <c r="M28" i="14"/>
  <c r="C15" i="13" s="1"/>
  <c r="E16" i="12" s="1"/>
  <c r="S28" i="14"/>
  <c r="F15" i="13" s="1"/>
  <c r="I37" i="14"/>
  <c r="D18" i="13" s="1"/>
  <c r="M37" i="14"/>
  <c r="C18" i="13" s="1"/>
  <c r="M55" i="14"/>
  <c r="C20" i="13" s="1"/>
  <c r="H77" i="14"/>
  <c r="L86" i="14"/>
  <c r="B26" i="13" s="1"/>
  <c r="D17" i="12" s="1"/>
  <c r="S86" i="14"/>
  <c r="E26" i="13" s="1"/>
  <c r="V87" i="14"/>
  <c r="F28" i="13" s="1"/>
  <c r="L12" i="14"/>
  <c r="B11" i="13" s="1"/>
  <c r="E11" i="13"/>
  <c r="H37" i="14"/>
  <c r="I15" i="11"/>
  <c r="D11" i="10" s="1"/>
  <c r="F11" i="10"/>
  <c r="H22" i="11"/>
  <c r="L28" i="11"/>
  <c r="B14" i="10" s="1"/>
  <c r="D16" i="9" s="1"/>
  <c r="S28" i="11"/>
  <c r="E14" i="10" s="1"/>
  <c r="H29" i="11"/>
  <c r="V29" i="11"/>
  <c r="F16" i="10" s="1"/>
  <c r="L15" i="11"/>
  <c r="B11" i="10" s="1"/>
  <c r="C11" i="10"/>
  <c r="H28" i="11"/>
  <c r="E16" i="9"/>
  <c r="I19" i="8"/>
  <c r="D11" i="7" s="1"/>
  <c r="M19" i="8"/>
  <c r="C11" i="7" s="1"/>
  <c r="H42" i="8"/>
  <c r="H48" i="8"/>
  <c r="S48" i="8"/>
  <c r="F17" i="7" s="1"/>
  <c r="I53" i="8"/>
  <c r="D20" i="7" s="1"/>
  <c r="C20" i="7"/>
  <c r="L55" i="8"/>
  <c r="B21" i="7" s="1"/>
  <c r="D18" i="6" s="1"/>
  <c r="D18" i="2" s="1"/>
  <c r="S55" i="8"/>
  <c r="E21" i="7" s="1"/>
  <c r="V56" i="8"/>
  <c r="F23" i="7" s="1"/>
  <c r="L19" i="8"/>
  <c r="B11" i="7" s="1"/>
  <c r="S19" i="8"/>
  <c r="F11" i="7" s="1"/>
  <c r="E11" i="7"/>
  <c r="I48" i="8"/>
  <c r="D17" i="7" s="1"/>
  <c r="L48" i="8"/>
  <c r="B17" i="7" s="1"/>
  <c r="D16" i="6" s="1"/>
  <c r="H55" i="8"/>
  <c r="E18" i="6"/>
  <c r="F16" i="6"/>
  <c r="L14" i="5"/>
  <c r="B11" i="4" s="1"/>
  <c r="C11" i="4"/>
  <c r="E11" i="4"/>
  <c r="H29" i="5"/>
  <c r="H38" i="5"/>
  <c r="H44" i="5"/>
  <c r="M44" i="5"/>
  <c r="C17" i="4" s="1"/>
  <c r="S44" i="5"/>
  <c r="F17" i="4" s="1"/>
  <c r="I51" i="5"/>
  <c r="D20" i="4" s="1"/>
  <c r="M51" i="5"/>
  <c r="C20" i="4" s="1"/>
  <c r="L53" i="5"/>
  <c r="B21" i="4" s="1"/>
  <c r="D17" i="3" s="1"/>
  <c r="S53" i="5"/>
  <c r="E21" i="4" s="1"/>
  <c r="V54" i="5"/>
  <c r="F23" i="4" s="1"/>
  <c r="I14" i="5"/>
  <c r="D11" i="4" s="1"/>
  <c r="F11" i="4"/>
  <c r="I44" i="5"/>
  <c r="D17" i="4" s="1"/>
  <c r="F16" i="3" s="1"/>
  <c r="E16" i="3"/>
  <c r="D17" i="2" l="1"/>
  <c r="H86" i="14"/>
  <c r="L28" i="14"/>
  <c r="B15" i="13" s="1"/>
  <c r="D16" i="12" s="1"/>
  <c r="M29" i="11"/>
  <c r="C16" i="10" s="1"/>
  <c r="I55" i="8"/>
  <c r="D21" i="7" s="1"/>
  <c r="F18" i="6" s="1"/>
  <c r="F18" i="2" s="1"/>
  <c r="L44" i="5"/>
  <c r="B17" i="4" s="1"/>
  <c r="D16" i="3" s="1"/>
  <c r="D16" i="2" s="1"/>
  <c r="I28" i="14"/>
  <c r="D15" i="13" s="1"/>
  <c r="F16" i="12" s="1"/>
  <c r="F16" i="2" s="1"/>
  <c r="M86" i="14"/>
  <c r="M87" i="14" s="1"/>
  <c r="C28" i="13" s="1"/>
  <c r="I86" i="14"/>
  <c r="D26" i="13" s="1"/>
  <c r="F17" i="12" s="1"/>
  <c r="L87" i="14"/>
  <c r="B28" i="13" s="1"/>
  <c r="L29" i="11"/>
  <c r="B16" i="10" s="1"/>
  <c r="I28" i="11"/>
  <c r="D14" i="10" s="1"/>
  <c r="F16" i="9" s="1"/>
  <c r="S29" i="11"/>
  <c r="E16" i="10" s="1"/>
  <c r="I29" i="11"/>
  <c r="S56" i="8"/>
  <c r="E23" i="7" s="1"/>
  <c r="F23" i="6"/>
  <c r="M48" i="8"/>
  <c r="L56" i="8"/>
  <c r="B23" i="7" s="1"/>
  <c r="I56" i="8"/>
  <c r="J22" i="6"/>
  <c r="F24" i="6"/>
  <c r="J24" i="6"/>
  <c r="F22" i="6"/>
  <c r="J23" i="6"/>
  <c r="F20" i="6"/>
  <c r="M53" i="5"/>
  <c r="C21" i="4" s="1"/>
  <c r="E17" i="3" s="1"/>
  <c r="M54" i="5"/>
  <c r="C23" i="4" s="1"/>
  <c r="S54" i="5"/>
  <c r="E23" i="4" s="1"/>
  <c r="H53" i="5"/>
  <c r="H54" i="5"/>
  <c r="I53" i="5"/>
  <c r="D21" i="4" s="1"/>
  <c r="F17" i="3" s="1"/>
  <c r="F17" i="2" s="1"/>
  <c r="F20" i="2" l="1"/>
  <c r="E17" i="2"/>
  <c r="I87" i="14"/>
  <c r="D16" i="10"/>
  <c r="B9" i="1"/>
  <c r="D23" i="7"/>
  <c r="B8" i="1"/>
  <c r="L54" i="5"/>
  <c r="B23" i="4" s="1"/>
  <c r="C26" i="13"/>
  <c r="E17" i="12" s="1"/>
  <c r="H87" i="14"/>
  <c r="F22" i="12"/>
  <c r="J23" i="12"/>
  <c r="F23" i="12"/>
  <c r="J24" i="12"/>
  <c r="F20" i="12"/>
  <c r="F24" i="12"/>
  <c r="J22" i="12"/>
  <c r="J23" i="9"/>
  <c r="F22" i="9"/>
  <c r="F23" i="9"/>
  <c r="J24" i="9"/>
  <c r="F20" i="9"/>
  <c r="F24" i="9"/>
  <c r="J22" i="9"/>
  <c r="C17" i="7"/>
  <c r="E16" i="6" s="1"/>
  <c r="E16" i="2" s="1"/>
  <c r="M56" i="8"/>
  <c r="C23" i="7" s="1"/>
  <c r="H56" i="8"/>
  <c r="J26" i="6"/>
  <c r="J24" i="3"/>
  <c r="F20" i="3"/>
  <c r="F24" i="3"/>
  <c r="F23" i="3"/>
  <c r="F23" i="2" s="1"/>
  <c r="J23" i="3"/>
  <c r="F22" i="3"/>
  <c r="J22" i="3"/>
  <c r="J22" i="2" s="1"/>
  <c r="I54" i="5"/>
  <c r="J23" i="2" l="1"/>
  <c r="F24" i="2"/>
  <c r="J24" i="2"/>
  <c r="D28" i="13"/>
  <c r="B10" i="1"/>
  <c r="F22" i="2"/>
  <c r="J28" i="6"/>
  <c r="C8" i="1"/>
  <c r="G8" i="1" s="1"/>
  <c r="D23" i="4"/>
  <c r="B7" i="1"/>
  <c r="J26" i="2"/>
  <c r="J28" i="2" s="1"/>
  <c r="J26" i="12"/>
  <c r="J26" i="9"/>
  <c r="I29" i="6"/>
  <c r="J29" i="6" s="1"/>
  <c r="J31" i="6" s="1"/>
  <c r="J26" i="3"/>
  <c r="J28" i="12" l="1"/>
  <c r="C10" i="1"/>
  <c r="G10" i="1" s="1"/>
  <c r="J28" i="9"/>
  <c r="I29" i="9" s="1"/>
  <c r="J29" i="9" s="1"/>
  <c r="J31" i="9" s="1"/>
  <c r="C9" i="1"/>
  <c r="G9" i="1" s="1"/>
  <c r="J28" i="3"/>
  <c r="C7" i="1"/>
  <c r="C11" i="1" s="1"/>
  <c r="B11" i="1"/>
  <c r="G7" i="1"/>
  <c r="I29" i="12"/>
  <c r="J29" i="12" s="1"/>
  <c r="J31" i="12" s="1"/>
  <c r="I29" i="3"/>
  <c r="J29" i="3" s="1"/>
  <c r="J31" i="3" s="1"/>
  <c r="G11" i="1" l="1"/>
  <c r="B12" i="1"/>
  <c r="B13" i="1" l="1"/>
  <c r="I29" i="2"/>
  <c r="J29" i="2" s="1"/>
  <c r="G12" i="1"/>
  <c r="G13" i="1" l="1"/>
  <c r="G14" i="1" s="1"/>
  <c r="I30" i="2"/>
  <c r="J30" i="2" s="1"/>
  <c r="J31" i="2" s="1"/>
</calcChain>
</file>

<file path=xl/sharedStrings.xml><?xml version="1.0" encoding="utf-8"?>
<sst xmlns="http://schemas.openxmlformats.org/spreadsheetml/2006/main" count="911" uniqueCount="299">
  <si>
    <t>Rekapitulácia rozpočtu</t>
  </si>
  <si>
    <t>Stavba ODVODNENIE BUDOVY A REKONŠTRUKCIA SOCIÁLNEHO ZARIADENIA V DIECÉZNEJ SVATYNI STROPKOV</t>
  </si>
  <si>
    <t xml:space="preserve">           Sadzby DPH</t>
  </si>
  <si>
    <t xml:space="preserve">   A   </t>
  </si>
  <si>
    <t xml:space="preserve">   B   </t>
  </si>
  <si>
    <t>Názov objektu</t>
  </si>
  <si>
    <t>ZRN</t>
  </si>
  <si>
    <t>VRN</t>
  </si>
  <si>
    <t>HZS</t>
  </si>
  <si>
    <t>Kompl.čin.</t>
  </si>
  <si>
    <t>Ost. náklady</t>
  </si>
  <si>
    <t>Cena</t>
  </si>
  <si>
    <t>Základy</t>
  </si>
  <si>
    <t>Dažďová kanalizácia</t>
  </si>
  <si>
    <t>Splašková kanalizácia</t>
  </si>
  <si>
    <t>Sociálne zariadenie</t>
  </si>
  <si>
    <t>Krycí list rozpočtu</t>
  </si>
  <si>
    <t xml:space="preserve">Miesto:  </t>
  </si>
  <si>
    <t>Objekt Základy</t>
  </si>
  <si>
    <t xml:space="preserve">Ks: </t>
  </si>
  <si>
    <t xml:space="preserve">Zákazka: </t>
  </si>
  <si>
    <t>Spracoval: Ing. Ján Halgaš</t>
  </si>
  <si>
    <t xml:space="preserve">Dňa </t>
  </si>
  <si>
    <t>15.05.2019</t>
  </si>
  <si>
    <t>Odberateľ: Rímskokatolícka farnosť Najsvätejšieho Tela Pána Stropkov</t>
  </si>
  <si>
    <t xml:space="preserve">Projektant: </t>
  </si>
  <si>
    <t xml:space="preserve">Dodávateľ: </t>
  </si>
  <si>
    <t xml:space="preserve">IČO: </t>
  </si>
  <si>
    <t xml:space="preserve">DIČ: </t>
  </si>
  <si>
    <t xml:space="preserve">A </t>
  </si>
  <si>
    <t xml:space="preserve">HSV </t>
  </si>
  <si>
    <t xml:space="preserve">PSV </t>
  </si>
  <si>
    <t xml:space="preserve">MONT </t>
  </si>
  <si>
    <t>Spolu</t>
  </si>
  <si>
    <t xml:space="preserve">B </t>
  </si>
  <si>
    <t>Ďalšie náklady</t>
  </si>
  <si>
    <t xml:space="preserve">Kompletačná činnosť </t>
  </si>
  <si>
    <t xml:space="preserve">HZS </t>
  </si>
  <si>
    <t xml:space="preserve">E </t>
  </si>
  <si>
    <t>Celkové náklady</t>
  </si>
  <si>
    <t>Súčet riadkov 5,10,15,20</t>
  </si>
  <si>
    <t xml:space="preserve">DPH 20% z </t>
  </si>
  <si>
    <t xml:space="preserve">DPH 0% z </t>
  </si>
  <si>
    <t>Spolu v EUR</t>
  </si>
  <si>
    <t xml:space="preserve">F </t>
  </si>
  <si>
    <t xml:space="preserve">C </t>
  </si>
  <si>
    <t>Zariadenie staveniska</t>
  </si>
  <si>
    <t>Územie so sťaž. podmienk.</t>
  </si>
  <si>
    <t>Prevádzkové vplyvy</t>
  </si>
  <si>
    <t>0% z [H+P+M]</t>
  </si>
  <si>
    <t>0% z [H+P]</t>
  </si>
  <si>
    <t xml:space="preserve">D </t>
  </si>
  <si>
    <t>Mimoriadne sťaž.podmienky</t>
  </si>
  <si>
    <t>Horské oblasti</t>
  </si>
  <si>
    <t>Mimostavenisková doprava</t>
  </si>
  <si>
    <t>Montáž</t>
  </si>
  <si>
    <t>Materiál</t>
  </si>
  <si>
    <t>ZRN spolu</t>
  </si>
  <si>
    <t>Odberateľ</t>
  </si>
  <si>
    <t>Dodávateľ</t>
  </si>
  <si>
    <t>Projektant,rozpočtár</t>
  </si>
  <si>
    <t>Oddiel</t>
  </si>
  <si>
    <t>Hmotnosť (T)</t>
  </si>
  <si>
    <t>Suť (T)</t>
  </si>
  <si>
    <t>Dátum: 15.05.2019</t>
  </si>
  <si>
    <t>Prehľad rozpočtových nákladov</t>
  </si>
  <si>
    <t>Práce HSV</t>
  </si>
  <si>
    <t>ZEMNÉ PRÁCE</t>
  </si>
  <si>
    <t>ZÁKLADY</t>
  </si>
  <si>
    <t>SPEVNENÉ PLOCHY</t>
  </si>
  <si>
    <t>POVRCHOVÉ ÚPRAVY</t>
  </si>
  <si>
    <t>OSTATNÉ PRÁCE</t>
  </si>
  <si>
    <t>PRESUNY HMÔT</t>
  </si>
  <si>
    <t>Práce PSV</t>
  </si>
  <si>
    <t>IZOLÁCIE PROTI VODE A VLHKOSTI</t>
  </si>
  <si>
    <t>Celkom v EUR</t>
  </si>
  <si>
    <t>Por.č.</t>
  </si>
  <si>
    <t>Cenník</t>
  </si>
  <si>
    <t>Kód položky</t>
  </si>
  <si>
    <t>Názov</t>
  </si>
  <si>
    <t>Mj</t>
  </si>
  <si>
    <t>Množstvo</t>
  </si>
  <si>
    <t>Cena/Mj</t>
  </si>
  <si>
    <t>Cena celkom</t>
  </si>
  <si>
    <t>Hmotnosť/Mj</t>
  </si>
  <si>
    <t>Hmotnosť</t>
  </si>
  <si>
    <t>Suť</t>
  </si>
  <si>
    <t>Zákazka ODVODNENIE BUDOVY A REKONŠTRUKCIA SOCIÁLNEHO ZARIADENIA V DIECÉZNEJ SVATYNI STROPKOV</t>
  </si>
  <si>
    <t xml:space="preserve">  1/A 1</t>
  </si>
  <si>
    <t xml:space="preserve"> 132111101</t>
  </si>
  <si>
    <t xml:space="preserve">Hĺbenie rýh šírky do 600 mm v  horninách tr. 1 a 2 súdržných - ručným náradím   </t>
  </si>
  <si>
    <t>m3</t>
  </si>
  <si>
    <t xml:space="preserve"> 162301102</t>
  </si>
  <si>
    <t xml:space="preserve">Vodorovné premiestnenie výkopku  po spevnenej ceste z horniny tr.1-4,  do 100 m3 na vzdialenosť do 1000 m   </t>
  </si>
  <si>
    <t xml:space="preserve"> 171201201</t>
  </si>
  <si>
    <t xml:space="preserve">Uloženie sypaniny na skládky do 100 m3   </t>
  </si>
  <si>
    <t xml:space="preserve">  2/A 1</t>
  </si>
  <si>
    <t xml:space="preserve"> 212755115</t>
  </si>
  <si>
    <t xml:space="preserve">Trativod z drenážnych rúrok bez lôžka, vnútorného priem. rúrok 130 mm   </t>
  </si>
  <si>
    <t>m</t>
  </si>
  <si>
    <t>221/A 1</t>
  </si>
  <si>
    <t xml:space="preserve"> 564281111</t>
  </si>
  <si>
    <t xml:space="preserve">Podklad alebo podsyp zo štrkopiesku s rozprestretím, vlhčením a zhutnením   </t>
  </si>
  <si>
    <t>m2</t>
  </si>
  <si>
    <t xml:space="preserve"> 564731111</t>
  </si>
  <si>
    <t xml:space="preserve">Podklad alebo kryt z kameniva hrubého drveného veľ. 32-63 mm s rozprestretím a zhutn.hr. 100 mm   </t>
  </si>
  <si>
    <t xml:space="preserve"> 11/A 1</t>
  </si>
  <si>
    <t xml:space="preserve"> 622421143</t>
  </si>
  <si>
    <t xml:space="preserve">Vonkajšia omietka vápenná stien štuková v stupni zložitosti 1-2   </t>
  </si>
  <si>
    <t xml:space="preserve"> 622465703</t>
  </si>
  <si>
    <t>Príprava vonkajšieho podkladu stien PROFI, penetračný náter Putzgund   alebo ekvivalent</t>
  </si>
  <si>
    <t>S/S60</t>
  </si>
  <si>
    <t xml:space="preserve"> 5834732100</t>
  </si>
  <si>
    <t xml:space="preserve">Dunajský štrk   </t>
  </si>
  <si>
    <t>t</t>
  </si>
  <si>
    <t xml:space="preserve">  3/A 1</t>
  </si>
  <si>
    <t xml:space="preserve"> 941941031</t>
  </si>
  <si>
    <t xml:space="preserve">Montáž lešenia ľahkého pracovného radového s podlahami šírky od 0,80 do 1,00 m, výšky do 10 m   </t>
  </si>
  <si>
    <t xml:space="preserve">  3/B 1</t>
  </si>
  <si>
    <t xml:space="preserve"> 941941831</t>
  </si>
  <si>
    <t xml:space="preserve">Demontáž lešenia ľahkého pracovného radového s podlahami šírky nad 0,80 do 1,00 m, výšky do 10 m   </t>
  </si>
  <si>
    <t xml:space="preserve"> 978015291</t>
  </si>
  <si>
    <t xml:space="preserve">Otlčenie omietok vonkajších priečelí jednoduchých, s vyškriabaním škár, očistením muriva, v rozsahu do 100 %,  -0,05900t   </t>
  </si>
  <si>
    <t xml:space="preserve"> 916531111</t>
  </si>
  <si>
    <t xml:space="preserve">Osadenie záhonového alebo parkového obrubníka betón., do lôžka z bet. pros. tr. C 12/15 bez bočnej opory   </t>
  </si>
  <si>
    <t xml:space="preserve"> 918101111</t>
  </si>
  <si>
    <t xml:space="preserve">Lôžko pod obrubníky, krajníky alebo obruby z dlažob. kociek z betónu prostého tr. C 12/15   </t>
  </si>
  <si>
    <t>S/S70</t>
  </si>
  <si>
    <t xml:space="preserve"> 5921954630</t>
  </si>
  <si>
    <t xml:space="preserve">Premac alebo ekvivalent  obrubník parkový 100x20x5 cm, červený   </t>
  </si>
  <si>
    <t>ks</t>
  </si>
  <si>
    <t xml:space="preserve"> 998224111</t>
  </si>
  <si>
    <t xml:space="preserve">Presun hmôt pre pozemné komunikácie s krytom monolitickým betónovým akejkoľvek dĺžky objektu   </t>
  </si>
  <si>
    <t>711/A 1</t>
  </si>
  <si>
    <t xml:space="preserve"> 711142101</t>
  </si>
  <si>
    <t xml:space="preserve">Izolácia proti zemnej vlhkosti s protiradonovou odolnosťou FONDALINE S alebo ekvivalent šírka 2 m zvislá   </t>
  </si>
  <si>
    <t xml:space="preserve"> 998711203</t>
  </si>
  <si>
    <t xml:space="preserve">Presun hmôt pre izoláciu proti vode v objektoch výšky nad 12 do 60 m   </t>
  </si>
  <si>
    <t>%</t>
  </si>
  <si>
    <t>S/S90</t>
  </si>
  <si>
    <t xml:space="preserve"> 6288000640</t>
  </si>
  <si>
    <t>Nopová fólia FONDALINE PLUS 500 proti zemnej vlhkosti s radónovou ochranou, výška nopu 8 mm ONDULINE   alebo ekvivalent</t>
  </si>
  <si>
    <t>Objekt Dažďová kanalizácia</t>
  </si>
  <si>
    <t>POTRUBNÉ ROZVODY</t>
  </si>
  <si>
    <t>Montážne práce</t>
  </si>
  <si>
    <t>M-46 MONTÁŽE ZEMNÝCH PRÁC</t>
  </si>
  <si>
    <t xml:space="preserve"> 132101101</t>
  </si>
  <si>
    <t xml:space="preserve">Výkop ryhy do šírky 600 mm v horn.1a2 do 100 m3   </t>
  </si>
  <si>
    <t xml:space="preserve"> 133201101</t>
  </si>
  <si>
    <t xml:space="preserve">Výkop šachty zapaženej, hornina 3 do 100 m3   </t>
  </si>
  <si>
    <t xml:space="preserve"> 133201109</t>
  </si>
  <si>
    <t xml:space="preserve">Príplatok k cenám za lepivosť pri hĺbení šachiet zapažených i nezapažených v hornine 3   </t>
  </si>
  <si>
    <t xml:space="preserve"> 162301101</t>
  </si>
  <si>
    <t xml:space="preserve">Vodorovné premiestnenie výkopku po spevnenej ceste z horniny tr.1-4, do 100 m3 na vzdialenosť do 500 m   </t>
  </si>
  <si>
    <t xml:space="preserve"> 174101001</t>
  </si>
  <si>
    <t xml:space="preserve">Zásyp sypaninou so zhutnením jám, šachiet, rýh, zárezov alebo okolo objektov do 100 m3   </t>
  </si>
  <si>
    <t>231/A 2</t>
  </si>
  <si>
    <t xml:space="preserve"> 180402111</t>
  </si>
  <si>
    <t xml:space="preserve">Založenie trávnika parkového výsevom v rovine do 1:5   </t>
  </si>
  <si>
    <t>S/S10</t>
  </si>
  <si>
    <t xml:space="preserve"> 0057211200</t>
  </si>
  <si>
    <t xml:space="preserve">Trávové semeno - parková zmes   </t>
  </si>
  <si>
    <t>kg</t>
  </si>
  <si>
    <t>271/A 1</t>
  </si>
  <si>
    <t xml:space="preserve"> 212752127</t>
  </si>
  <si>
    <t xml:space="preserve">Trativody z flexodrenážnych rúr DN 160   </t>
  </si>
  <si>
    <t xml:space="preserve"> 212752128</t>
  </si>
  <si>
    <t xml:space="preserve">Trativody z flexodrenážnych rúr DN 200   </t>
  </si>
  <si>
    <t xml:space="preserve"> 564861111</t>
  </si>
  <si>
    <t xml:space="preserve">Podklad zo štrkodrviny s rozprestretím a zhutnením, po zhutnení hr. 200 mm   </t>
  </si>
  <si>
    <t xml:space="preserve"> 631571003</t>
  </si>
  <si>
    <t xml:space="preserve">Násyp zo štrkopiesku 0-32 (pre spevnenie podkladu)   </t>
  </si>
  <si>
    <t xml:space="preserve">Násyp zo štrkopiesku 0-32   </t>
  </si>
  <si>
    <t xml:space="preserve"> 899103111</t>
  </si>
  <si>
    <t xml:space="preserve">Osadenie poklopu liatinového a oceľového vrátane rámu hmotn. nad 100 do 150 kg   </t>
  </si>
  <si>
    <t>271/A 3</t>
  </si>
  <si>
    <t xml:space="preserve"> 894211211</t>
  </si>
  <si>
    <t xml:space="preserve">Šachta kanalizačná s obložením dna kameninou alebo kanalizačnými tehlami na potrubie DN do 200   </t>
  </si>
  <si>
    <t xml:space="preserve"> 895991113</t>
  </si>
  <si>
    <t xml:space="preserve">Osadenie PVC uličnej vpuste DN 315, vývod DN 200   </t>
  </si>
  <si>
    <t xml:space="preserve"> 895991121</t>
  </si>
  <si>
    <t xml:space="preserve">Montáž lapača nečistôt pre PVC uličné vpuste   </t>
  </si>
  <si>
    <t>S/S20</t>
  </si>
  <si>
    <t xml:space="preserve"> 2860007470</t>
  </si>
  <si>
    <t>PVC uličná vpusť DN 315, vývod DN 200, objem 50L PIPELIFE   alebo ekvivalent</t>
  </si>
  <si>
    <t xml:space="preserve"> 2860007480</t>
  </si>
  <si>
    <t>Lapač nečistôt pre PVC vpuste PIPELIFE   alebo ekvivalent</t>
  </si>
  <si>
    <t xml:space="preserve"> 998276101</t>
  </si>
  <si>
    <t xml:space="preserve">Presun hmôt pre rúrové vedenie hĺbené z rúr z plast., hmôt alebo sklolamin. v otvorenom výkope   </t>
  </si>
  <si>
    <t>946/M46</t>
  </si>
  <si>
    <t xml:space="preserve"> 460620011</t>
  </si>
  <si>
    <t xml:space="preserve">Proviz. úprava terénu v zemine tr. 1 a 2, aby nerovn. terénu neboli väčšie ako 2 cm od vodor.hlad.   </t>
  </si>
  <si>
    <t>Objekt Splašková kanalizácia</t>
  </si>
  <si>
    <t xml:space="preserve"> 871313123</t>
  </si>
  <si>
    <t xml:space="preserve">Montáž potrubia z kanalizačných rúr z tvrdého PVC tesn. gumovým krúžkom v skl. do 20% DN 160   </t>
  </si>
  <si>
    <t xml:space="preserve"> 894431111</t>
  </si>
  <si>
    <t xml:space="preserve">Montáž revíznej šachty z PVC, DN 315/160 (DN šachty/DN potr. vedenia), hl. 850 do 1200 mm   </t>
  </si>
  <si>
    <t xml:space="preserve"> 2860007520</t>
  </si>
  <si>
    <t>PP revízne šachty DN 200 poklop plný, nosnosť 40t PIPELIFE   alebo ekvivalent</t>
  </si>
  <si>
    <t xml:space="preserve"> 2861101600</t>
  </si>
  <si>
    <t xml:space="preserve">Kanalizačné rúry PVC-U hladké s hrdlom 160x 3.6x 500mm   </t>
  </si>
  <si>
    <t>Objekt Sociálne zariadenie</t>
  </si>
  <si>
    <t>ZTI-VNÚTORNÝ VODOVOD</t>
  </si>
  <si>
    <t>ZTI-ZARIAĎOVACIE PREDMETY</t>
  </si>
  <si>
    <t>ÚSTREDNÉ VYKUROVANIE-ARMATÚRY</t>
  </si>
  <si>
    <t>ÚSTREDNÉ VYKUROVANIE-VYKUROVACIE TELESÁ</t>
  </si>
  <si>
    <t>DREVOSTAVBY</t>
  </si>
  <si>
    <t>PODLAHY A OBKLADY KERAMICKÉ-DLAŽBY</t>
  </si>
  <si>
    <t>PODLAHY A OBKLADY KERAMICKÉ-OBKLADY</t>
  </si>
  <si>
    <t xml:space="preserve">  2/A 2</t>
  </si>
  <si>
    <t xml:space="preserve"> 289902111</t>
  </si>
  <si>
    <t xml:space="preserve">Otlčenie alebo osekanie vrstiev omietok L stien,  -0,06300t   </t>
  </si>
  <si>
    <t xml:space="preserve"> 632450473</t>
  </si>
  <si>
    <t xml:space="preserve">Spádový poter CEMIX alebo ekvivalent, spádová vrstva na balkónoch, lodžiách, terasách, ozn. 080, hr. 100 mm   </t>
  </si>
  <si>
    <t xml:space="preserve"> 632477005</t>
  </si>
  <si>
    <t xml:space="preserve">Nivelačná stierka podlahová KNAUF alebo ekvivalent hrúbky 3 mm   </t>
  </si>
  <si>
    <t xml:space="preserve"> 14/C 1</t>
  </si>
  <si>
    <t xml:space="preserve"> 612462301</t>
  </si>
  <si>
    <t xml:space="preserve">Vnútorná sanačná omietka stien weber.san evoluzione alebo ekvivalent, hr. 10 mm   </t>
  </si>
  <si>
    <t xml:space="preserve"> 13/B 1</t>
  </si>
  <si>
    <t xml:space="preserve"> 965042231</t>
  </si>
  <si>
    <t xml:space="preserve">Búranie podkladov pod dlažby, liatych dlažieb a mazanín,betón,liaty asfalt hr.nad 100 mm, plochy do 4 m2 -2,20000t   </t>
  </si>
  <si>
    <t xml:space="preserve"> 998011002</t>
  </si>
  <si>
    <t xml:space="preserve">Presun hmôt pre budovy (801, 803, 812), zvislá konštr. z tehál, tvárnic, z kovu výšky do 12 m   </t>
  </si>
  <si>
    <t xml:space="preserve"> 711111001</t>
  </si>
  <si>
    <t xml:space="preserve">Zhotovenie izolácie proti zemnej vlhkosti vodorovná náterom penetračným za studena   </t>
  </si>
  <si>
    <t xml:space="preserve"> 711112001</t>
  </si>
  <si>
    <t xml:space="preserve">Zhotovenie  izolácie proti zemnej vlhkosti zvislá penetračným náterom za studena   </t>
  </si>
  <si>
    <t xml:space="preserve"> 998711201</t>
  </si>
  <si>
    <t xml:space="preserve">Presun hmôt pre izoláciu proti vode v objektoch výšky do 6 m   </t>
  </si>
  <si>
    <t xml:space="preserve"> 1116315000</t>
  </si>
  <si>
    <t xml:space="preserve">Lak asfaltový ALP-PENETRAL alebo ekvivalent  v sudoch   </t>
  </si>
  <si>
    <t xml:space="preserve">Lak asfaltový ALP-PENETRAL alebo ekvivalent v sudoch   </t>
  </si>
  <si>
    <t>721/A 2</t>
  </si>
  <si>
    <t xml:space="preserve"> 722130213</t>
  </si>
  <si>
    <t xml:space="preserve">Potrubie z oceľ.rúr pozink.bezšvík.bežných-11 353.0, 10 004.0 zvarov. bežných-11 343.00 DN 25   </t>
  </si>
  <si>
    <t xml:space="preserve"> 722190401</t>
  </si>
  <si>
    <t xml:space="preserve">Vyvedenie a upevnenie výpustky DN 15   </t>
  </si>
  <si>
    <t xml:space="preserve"> 722190403</t>
  </si>
  <si>
    <t xml:space="preserve">Vyvedenie a upevnenie výpustky DN 25   </t>
  </si>
  <si>
    <t xml:space="preserve"> 722290226</t>
  </si>
  <si>
    <t xml:space="preserve">Tlaková skúška vodovodného potrubia závitového do DN 50   </t>
  </si>
  <si>
    <t xml:space="preserve"> 722290234</t>
  </si>
  <si>
    <t xml:space="preserve">Prepláchnutie a dezinfekcia vodovodného potrubia do DN 80   </t>
  </si>
  <si>
    <t xml:space="preserve"> 6420136190</t>
  </si>
  <si>
    <t xml:space="preserve">Umývadielko keramické CUBITO-45 alebo ekvivalent, 450x340x145 mm, biela   </t>
  </si>
  <si>
    <t>721/A 5</t>
  </si>
  <si>
    <t xml:space="preserve"> 725119215</t>
  </si>
  <si>
    <t xml:space="preserve">Montáž záchodovej misy volne stojacej s rovným odpadom   </t>
  </si>
  <si>
    <t xml:space="preserve"> 725219201</t>
  </si>
  <si>
    <t xml:space="preserve">Montáž umývadla na konzoly, bez výtokovej armatúry   </t>
  </si>
  <si>
    <t>súb.</t>
  </si>
  <si>
    <t xml:space="preserve"> 725829201</t>
  </si>
  <si>
    <t xml:space="preserve">Montáž batérie umývadlovej a drezovej nástennej pákovej, alebo klasickej   </t>
  </si>
  <si>
    <t xml:space="preserve"> 998725102</t>
  </si>
  <si>
    <t xml:space="preserve">Presun hmôt pre zariaďovacie predmety v objektoch výšky nad 6 do 12 m   </t>
  </si>
  <si>
    <t>S/S50</t>
  </si>
  <si>
    <t xml:space="preserve"> 5514671040</t>
  </si>
  <si>
    <t>Drezová nástenná batéria LOGO NEO DN 15 379240575   alebo ekvivalent</t>
  </si>
  <si>
    <t xml:space="preserve"> 6423340000</t>
  </si>
  <si>
    <t xml:space="preserve">Misa záchodová biela komplet V   </t>
  </si>
  <si>
    <t>731/A 4</t>
  </si>
  <si>
    <t xml:space="preserve"> 734211111</t>
  </si>
  <si>
    <t xml:space="preserve">Ventil odvzdušňovací závitový vykurovacích telies do G 3/8   </t>
  </si>
  <si>
    <t>731/A 5</t>
  </si>
  <si>
    <t xml:space="preserve"> 735153211</t>
  </si>
  <si>
    <t xml:space="preserve">Vykurovacie teleso panelové dvojradové typ P 90 typ 20 600mm 1, 620m2 D+M   </t>
  </si>
  <si>
    <t xml:space="preserve"> 763138262</t>
  </si>
  <si>
    <t>Podhľad SDK Rigips, chodbový systém, lamela Gyptone Line 8   alebo ekvivalent</t>
  </si>
  <si>
    <t>763/A 2</t>
  </si>
  <si>
    <t xml:space="preserve"> 763147111</t>
  </si>
  <si>
    <t xml:space="preserve">Obklad steny sadrokartónom RIGIPS alebo ekvivalent, hr.konštrukcie 25 mm,doska RB 12,5 mm   </t>
  </si>
  <si>
    <t xml:space="preserve"> 998763301</t>
  </si>
  <si>
    <t xml:space="preserve">Presun hmôt pre sádrokartónové konštrukcie v objektoch výšky do 7 m   </t>
  </si>
  <si>
    <t xml:space="preserve"> 5978651310</t>
  </si>
  <si>
    <t xml:space="preserve">POOL alebo ekvivalent  dlaždice, rozmer 197x197x7 mm, farba RAL 2408015   </t>
  </si>
  <si>
    <t xml:space="preserve"> 771411001</t>
  </si>
  <si>
    <t xml:space="preserve">Montáž soklíkov z obkladačiek do malty veľ. 65 x 250 mm   </t>
  </si>
  <si>
    <t>771/A 1</t>
  </si>
  <si>
    <t xml:space="preserve"> 771571107</t>
  </si>
  <si>
    <t xml:space="preserve">Montáž podláh z dlaždíc keramických do malty veľ. 200 x 200 mm   </t>
  </si>
  <si>
    <t xml:space="preserve"> 998771102</t>
  </si>
  <si>
    <t xml:space="preserve">Presun hmôt pre podlahy z dlaždíc v objektoch výšky nad 6 do 12 m   </t>
  </si>
  <si>
    <t xml:space="preserve"> 5976409000</t>
  </si>
  <si>
    <t xml:space="preserve">Dlaždice keramické s hladkým povrchom A 250x65x10 3 Ia   </t>
  </si>
  <si>
    <t xml:space="preserve"> 5978651230</t>
  </si>
  <si>
    <t xml:space="preserve">COLOR ONE alebo ekvivalent obkladačka, rozmer 148x148x6 mm, farba RAL 0709010   </t>
  </si>
  <si>
    <t>771/A 2</t>
  </si>
  <si>
    <t xml:space="preserve"> 781441012</t>
  </si>
  <si>
    <t xml:space="preserve">Montáž obkladov vnútor. stien z obkladačiek kladených do malty veľ. 150x150 mm   </t>
  </si>
  <si>
    <t xml:space="preserve"> 998781101</t>
  </si>
  <si>
    <t xml:space="preserve">Presun hmôt pre obklady keramické v objektoch výšky do 6 m   </t>
  </si>
  <si>
    <t xml:space="preserve"> 5858400060</t>
  </si>
  <si>
    <t xml:space="preserve">Škárovacia hmota na obklady a dlažby šedá, 5 kg vrece   </t>
  </si>
  <si>
    <t xml:space="preserve">           Celkom bez DPH</t>
  </si>
  <si>
    <t xml:space="preserve">           DPH 20% z </t>
  </si>
  <si>
    <t xml:space="preserve">           DPH 0% z </t>
  </si>
  <si>
    <t xml:space="preserve">          Celkom v EUR</t>
  </si>
  <si>
    <t>Krycí list 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</si>
</sst>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 ###\ ##0.00"/>
    <numFmt numFmtId="165" formatCode="###\ ###\ ##0.0000"/>
    <numFmt numFmtId="166" formatCode="###\ ###\ ##0.00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CE"/>
      <charset val="238"/>
    </font>
    <font>
      <b/>
      <sz val="11"/>
      <color theme="1"/>
      <name val="Arial CE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sz val="8"/>
      <color theme="1"/>
      <name val="Arial CE"/>
      <charset val="238"/>
    </font>
    <font>
      <sz val="9"/>
      <color theme="1"/>
      <name val="Arial CE"/>
      <charset val="238"/>
    </font>
    <font>
      <sz val="9"/>
      <color rgb="FF0000FF"/>
      <name val="Arial CE"/>
      <charset val="238"/>
    </font>
    <font>
      <b/>
      <sz val="9"/>
      <color theme="1"/>
      <name val="Arial CE"/>
      <charset val="238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rgb="FFFF0000"/>
      <name val="Arial CE"/>
      <charset val="238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Arial CE"/>
      <charset val="238"/>
    </font>
    <font>
      <b/>
      <sz val="8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808080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double">
        <color rgb="FF000000"/>
      </top>
      <bottom/>
      <diagonal/>
    </border>
    <border>
      <left/>
      <right style="thin">
        <color rgb="FFFFFFFF"/>
      </right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/>
      <diagonal/>
    </border>
    <border>
      <left style="thin">
        <color rgb="FFFFFFFF"/>
      </left>
      <right/>
      <top style="thin">
        <color rgb="FF808080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double">
        <color rgb="FF000000"/>
      </right>
      <top/>
      <bottom/>
      <diagonal/>
    </border>
    <border>
      <left style="thin">
        <color rgb="FFFFFFFF"/>
      </left>
      <right style="double">
        <color rgb="FF000000"/>
      </right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808080"/>
      </bottom>
      <diagonal/>
    </border>
    <border>
      <left/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/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/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double">
        <color rgb="FF000000"/>
      </right>
      <top style="thin">
        <color rgb="FF80808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/>
      <bottom/>
      <diagonal/>
    </border>
    <border>
      <left style="double">
        <color rgb="FF000000"/>
      </left>
      <right style="thin">
        <color rgb="FF808080"/>
      </right>
      <top style="thin">
        <color rgb="FF80808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double">
        <color rgb="FF000000"/>
      </right>
      <top style="thin">
        <color rgb="FFFFFFFF"/>
      </top>
      <bottom/>
      <diagonal/>
    </border>
    <border>
      <left/>
      <right/>
      <top style="thin">
        <color rgb="FF80808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808080"/>
      </left>
      <right/>
      <top style="double">
        <color rgb="FF000000"/>
      </top>
      <bottom/>
      <diagonal/>
    </border>
    <border>
      <left style="thin">
        <color rgb="FF808080"/>
      </left>
      <right style="thin">
        <color rgb="FF808080"/>
      </right>
      <top style="double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double">
        <color rgb="FF000000"/>
      </bottom>
      <diagonal/>
    </border>
    <border>
      <left/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 style="thin">
        <color rgb="FFFFFFFF"/>
      </bottom>
      <diagonal/>
    </border>
    <border>
      <left/>
      <right/>
      <top style="double">
        <color rgb="FF000000"/>
      </top>
      <bottom/>
      <diagonal/>
    </border>
    <border>
      <left/>
      <right/>
      <top style="thin">
        <color rgb="FF000000"/>
      </top>
      <bottom style="thin">
        <color rgb="FF80808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80808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808080"/>
      </right>
      <top/>
      <bottom/>
      <diagonal/>
    </border>
    <border>
      <left style="thin">
        <color rgb="FFFFFFFF"/>
      </left>
      <right style="thin">
        <color rgb="FF808080"/>
      </right>
      <top/>
      <bottom style="double">
        <color rgb="FF000000"/>
      </bottom>
      <diagonal/>
    </border>
    <border>
      <left style="thin">
        <color rgb="FFFFFFFF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double">
        <color rgb="FF000000"/>
      </right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80808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0" fontId="1" fillId="0" borderId="2" xfId="0" applyFont="1" applyFill="1" applyBorder="1" applyAlignment="1">
      <alignment horizontal="center"/>
    </xf>
    <xf numFmtId="9" fontId="1" fillId="0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3" fillId="0" borderId="4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164" fontId="1" fillId="0" borderId="9" xfId="0" applyNumberFormat="1" applyFont="1" applyFill="1" applyBorder="1"/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23" xfId="0" applyFont="1" applyFill="1" applyBorder="1"/>
    <xf numFmtId="0" fontId="1" fillId="0" borderId="25" xfId="0" applyFont="1" applyFill="1" applyBorder="1"/>
    <xf numFmtId="164" fontId="1" fillId="0" borderId="26" xfId="0" applyNumberFormat="1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6" fillId="0" borderId="15" xfId="0" applyFont="1" applyFill="1" applyBorder="1"/>
    <xf numFmtId="0" fontId="6" fillId="0" borderId="11" xfId="0" applyFont="1" applyFill="1" applyBorder="1"/>
    <xf numFmtId="0" fontId="6" fillId="0" borderId="8" xfId="0" applyFont="1" applyFill="1" applyBorder="1"/>
    <xf numFmtId="0" fontId="5" fillId="0" borderId="20" xfId="0" applyFont="1" applyFill="1" applyBorder="1"/>
    <xf numFmtId="0" fontId="5" fillId="0" borderId="15" xfId="0" applyFont="1" applyFill="1" applyBorder="1"/>
    <xf numFmtId="0" fontId="5" fillId="0" borderId="8" xfId="0" applyFont="1" applyFill="1" applyBorder="1"/>
    <xf numFmtId="0" fontId="5" fillId="0" borderId="25" xfId="0" applyFont="1" applyFill="1" applyBorder="1"/>
    <xf numFmtId="0" fontId="1" fillId="0" borderId="32" xfId="0" applyFont="1" applyFill="1" applyBorder="1"/>
    <xf numFmtId="0" fontId="1" fillId="0" borderId="33" xfId="0" applyFont="1" applyFill="1" applyBorder="1"/>
    <xf numFmtId="0" fontId="1" fillId="0" borderId="26" xfId="0" applyFont="1" applyFill="1" applyBorder="1"/>
    <xf numFmtId="0" fontId="1" fillId="0" borderId="34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37" xfId="0" applyFont="1" applyFill="1" applyBorder="1"/>
    <xf numFmtId="0" fontId="1" fillId="0" borderId="38" xfId="0" applyFont="1" applyFill="1" applyBorder="1"/>
    <xf numFmtId="0" fontId="5" fillId="0" borderId="32" xfId="0" applyFont="1" applyFill="1" applyBorder="1"/>
    <xf numFmtId="0" fontId="5" fillId="0" borderId="9" xfId="0" applyFont="1" applyFill="1" applyBorder="1"/>
    <xf numFmtId="0" fontId="4" fillId="0" borderId="42" xfId="0" applyFont="1" applyFill="1" applyBorder="1" applyAlignment="1">
      <alignment horizontal="center"/>
    </xf>
    <xf numFmtId="0" fontId="5" fillId="0" borderId="43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35" xfId="0" applyFont="1" applyFill="1" applyBorder="1"/>
    <xf numFmtId="0" fontId="5" fillId="0" borderId="33" xfId="0" applyFont="1" applyFill="1" applyBorder="1"/>
    <xf numFmtId="0" fontId="5" fillId="0" borderId="11" xfId="0" applyFont="1" applyFill="1" applyBorder="1"/>
    <xf numFmtId="0" fontId="5" fillId="0" borderId="42" xfId="0" applyFont="1" applyFill="1" applyBorder="1" applyAlignment="1">
      <alignment horizontal="center"/>
    </xf>
    <xf numFmtId="164" fontId="1" fillId="0" borderId="20" xfId="0" applyNumberFormat="1" applyFont="1" applyFill="1" applyBorder="1"/>
    <xf numFmtId="0" fontId="5" fillId="0" borderId="46" xfId="0" applyFont="1" applyFill="1" applyBorder="1" applyAlignment="1">
      <alignment horizontal="center"/>
    </xf>
    <xf numFmtId="0" fontId="5" fillId="0" borderId="47" xfId="0" applyFont="1" applyFill="1" applyBorder="1" applyAlignment="1">
      <alignment horizontal="center"/>
    </xf>
    <xf numFmtId="0" fontId="5" fillId="0" borderId="48" xfId="0" applyFont="1" applyFill="1" applyBorder="1"/>
    <xf numFmtId="0" fontId="5" fillId="0" borderId="50" xfId="0" applyFont="1" applyFill="1" applyBorder="1"/>
    <xf numFmtId="0" fontId="5" fillId="0" borderId="51" xfId="0" applyFont="1" applyFill="1" applyBorder="1"/>
    <xf numFmtId="0" fontId="5" fillId="0" borderId="52" xfId="0" applyFont="1" applyFill="1" applyBorder="1"/>
    <xf numFmtId="0" fontId="1" fillId="0" borderId="52" xfId="0" applyFont="1" applyFill="1" applyBorder="1"/>
    <xf numFmtId="0" fontId="5" fillId="0" borderId="53" xfId="0" applyFont="1" applyFill="1" applyBorder="1"/>
    <xf numFmtId="164" fontId="1" fillId="0" borderId="54" xfId="0" applyNumberFormat="1" applyFont="1" applyFill="1" applyBorder="1"/>
    <xf numFmtId="164" fontId="5" fillId="0" borderId="49" xfId="0" applyNumberFormat="1" applyFont="1" applyFill="1" applyBorder="1"/>
    <xf numFmtId="164" fontId="5" fillId="0" borderId="50" xfId="0" applyNumberFormat="1" applyFont="1" applyFill="1" applyBorder="1"/>
    <xf numFmtId="164" fontId="5" fillId="0" borderId="51" xfId="0" applyNumberFormat="1" applyFont="1" applyFill="1" applyBorder="1"/>
    <xf numFmtId="164" fontId="5" fillId="0" borderId="52" xfId="0" applyNumberFormat="1" applyFont="1" applyFill="1" applyBorder="1"/>
    <xf numFmtId="164" fontId="1" fillId="0" borderId="53" xfId="0" applyNumberFormat="1" applyFont="1" applyFill="1" applyBorder="1"/>
    <xf numFmtId="164" fontId="5" fillId="0" borderId="0" xfId="0" applyNumberFormat="1" applyFont="1" applyFill="1" applyBorder="1"/>
    <xf numFmtId="164" fontId="5" fillId="0" borderId="55" xfId="0" applyNumberFormat="1" applyFont="1" applyFill="1" applyBorder="1"/>
    <xf numFmtId="0" fontId="1" fillId="0" borderId="56" xfId="0" applyFont="1" applyFill="1" applyBorder="1"/>
    <xf numFmtId="0" fontId="1" fillId="0" borderId="57" xfId="0" applyFont="1" applyFill="1" applyBorder="1"/>
    <xf numFmtId="0" fontId="1" fillId="0" borderId="58" xfId="0" applyFont="1" applyFill="1" applyBorder="1"/>
    <xf numFmtId="0" fontId="1" fillId="0" borderId="59" xfId="0" applyFont="1" applyFill="1" applyBorder="1"/>
    <xf numFmtId="164" fontId="1" fillId="0" borderId="21" xfId="0" applyNumberFormat="1" applyFont="1" applyFill="1" applyBorder="1"/>
    <xf numFmtId="164" fontId="1" fillId="0" borderId="55" xfId="0" applyNumberFormat="1" applyFont="1" applyFill="1" applyBorder="1"/>
    <xf numFmtId="164" fontId="5" fillId="0" borderId="61" xfId="0" applyNumberFormat="1" applyFont="1" applyFill="1" applyBorder="1"/>
    <xf numFmtId="164" fontId="1" fillId="0" borderId="61" xfId="0" applyNumberFormat="1" applyFont="1" applyFill="1" applyBorder="1"/>
    <xf numFmtId="0" fontId="4" fillId="0" borderId="63" xfId="0" applyFont="1" applyFill="1" applyBorder="1" applyAlignment="1">
      <alignment horizontal="center"/>
    </xf>
    <xf numFmtId="0" fontId="5" fillId="0" borderId="64" xfId="0" applyFont="1" applyFill="1" applyBorder="1"/>
    <xf numFmtId="0" fontId="5" fillId="0" borderId="65" xfId="0" applyFont="1" applyFill="1" applyBorder="1"/>
    <xf numFmtId="0" fontId="5" fillId="0" borderId="66" xfId="0" applyFont="1" applyFill="1" applyBorder="1" applyAlignment="1">
      <alignment horizontal="center"/>
    </xf>
    <xf numFmtId="0" fontId="5" fillId="0" borderId="67" xfId="0" applyFont="1" applyFill="1" applyBorder="1"/>
    <xf numFmtId="164" fontId="5" fillId="0" borderId="67" xfId="0" applyNumberFormat="1" applyFont="1" applyFill="1" applyBorder="1"/>
    <xf numFmtId="164" fontId="5" fillId="0" borderId="68" xfId="0" applyNumberFormat="1" applyFont="1" applyFill="1" applyBorder="1"/>
    <xf numFmtId="164" fontId="1" fillId="0" borderId="70" xfId="0" applyNumberFormat="1" applyFont="1" applyFill="1" applyBorder="1"/>
    <xf numFmtId="164" fontId="4" fillId="0" borderId="71" xfId="0" applyNumberFormat="1" applyFont="1" applyFill="1" applyBorder="1"/>
    <xf numFmtId="164" fontId="1" fillId="0" borderId="72" xfId="0" applyNumberFormat="1" applyFont="1" applyFill="1" applyBorder="1"/>
    <xf numFmtId="0" fontId="1" fillId="0" borderId="14" xfId="0" applyFont="1" applyFill="1" applyBorder="1"/>
    <xf numFmtId="0" fontId="1" fillId="0" borderId="73" xfId="0" applyFont="1" applyFill="1" applyBorder="1"/>
    <xf numFmtId="0" fontId="1" fillId="0" borderId="74" xfId="0" applyFont="1" applyFill="1" applyBorder="1"/>
    <xf numFmtId="0" fontId="5" fillId="0" borderId="10" xfId="0" applyFont="1" applyFill="1" applyBorder="1"/>
    <xf numFmtId="0" fontId="5" fillId="0" borderId="75" xfId="0" applyFont="1" applyFill="1" applyBorder="1"/>
    <xf numFmtId="164" fontId="5" fillId="0" borderId="76" xfId="0" applyNumberFormat="1" applyFont="1" applyFill="1" applyBorder="1"/>
    <xf numFmtId="164" fontId="4" fillId="0" borderId="77" xfId="0" applyNumberFormat="1" applyFont="1" applyFill="1" applyBorder="1"/>
    <xf numFmtId="164" fontId="4" fillId="0" borderId="78" xfId="0" applyNumberFormat="1" applyFont="1" applyFill="1" applyBorder="1"/>
    <xf numFmtId="0" fontId="4" fillId="0" borderId="79" xfId="0" applyFont="1" applyFill="1" applyBorder="1" applyAlignment="1">
      <alignment horizontal="center"/>
    </xf>
    <xf numFmtId="0" fontId="5" fillId="0" borderId="45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1" fillId="0" borderId="24" xfId="0" applyNumberFormat="1" applyFont="1" applyFill="1" applyBorder="1"/>
    <xf numFmtId="164" fontId="1" fillId="0" borderId="22" xfId="0" applyNumberFormat="1" applyFont="1" applyFill="1" applyBorder="1"/>
    <xf numFmtId="0" fontId="5" fillId="0" borderId="76" xfId="0" applyFont="1" applyFill="1" applyBorder="1"/>
    <xf numFmtId="0" fontId="5" fillId="0" borderId="0" xfId="0" applyFont="1" applyFill="1" applyBorder="1"/>
    <xf numFmtId="0" fontId="5" fillId="0" borderId="55" xfId="0" applyFont="1" applyFill="1" applyBorder="1"/>
    <xf numFmtId="0" fontId="1" fillId="0" borderId="0" xfId="0" applyFont="1" applyFill="1" applyBorder="1"/>
    <xf numFmtId="164" fontId="6" fillId="0" borderId="69" xfId="0" applyNumberFormat="1" applyFont="1" applyFill="1" applyBorder="1"/>
    <xf numFmtId="164" fontId="6" fillId="0" borderId="80" xfId="0" applyNumberFormat="1" applyFont="1" applyFill="1" applyBorder="1"/>
    <xf numFmtId="164" fontId="6" fillId="0" borderId="81" xfId="0" applyNumberFormat="1" applyFont="1" applyFill="1" applyBorder="1"/>
    <xf numFmtId="164" fontId="1" fillId="0" borderId="80" xfId="0" applyNumberFormat="1" applyFont="1" applyFill="1" applyBorder="1"/>
    <xf numFmtId="0" fontId="1" fillId="0" borderId="82" xfId="0" applyFont="1" applyFill="1" applyBorder="1"/>
    <xf numFmtId="164" fontId="5" fillId="0" borderId="83" xfId="0" applyNumberFormat="1" applyFont="1" applyFill="1" applyBorder="1"/>
    <xf numFmtId="0" fontId="1" fillId="0" borderId="84" xfId="0" applyFont="1" applyFill="1" applyBorder="1"/>
    <xf numFmtId="0" fontId="1" fillId="0" borderId="55" xfId="0" applyFont="1" applyFill="1" applyBorder="1"/>
    <xf numFmtId="164" fontId="5" fillId="0" borderId="80" xfId="0" applyNumberFormat="1" applyFont="1" applyFill="1" applyBorder="1"/>
    <xf numFmtId="164" fontId="5" fillId="0" borderId="81" xfId="0" applyNumberFormat="1" applyFont="1" applyFill="1" applyBorder="1"/>
    <xf numFmtId="164" fontId="1" fillId="0" borderId="81" xfId="0" applyNumberFormat="1" applyFont="1" applyFill="1" applyBorder="1"/>
    <xf numFmtId="0" fontId="1" fillId="0" borderId="61" xfId="0" applyFont="1" applyFill="1" applyBorder="1"/>
    <xf numFmtId="0" fontId="5" fillId="0" borderId="61" xfId="0" applyFont="1" applyFill="1" applyBorder="1"/>
    <xf numFmtId="0" fontId="1" fillId="0" borderId="85" xfId="0" applyFont="1" applyFill="1" applyBorder="1"/>
    <xf numFmtId="164" fontId="1" fillId="0" borderId="86" xfId="0" applyNumberFormat="1" applyFont="1" applyFill="1" applyBorder="1"/>
    <xf numFmtId="164" fontId="8" fillId="0" borderId="87" xfId="0" applyNumberFormat="1" applyFont="1" applyFill="1" applyBorder="1"/>
    <xf numFmtId="0" fontId="1" fillId="0" borderId="89" xfId="0" applyFont="1" applyFill="1" applyBorder="1"/>
    <xf numFmtId="0" fontId="1" fillId="0" borderId="90" xfId="0" applyFont="1" applyFill="1" applyBorder="1"/>
    <xf numFmtId="0" fontId="1" fillId="0" borderId="91" xfId="0" applyFont="1" applyFill="1" applyBorder="1"/>
    <xf numFmtId="0" fontId="1" fillId="0" borderId="92" xfId="0" applyFont="1" applyFill="1" applyBorder="1"/>
    <xf numFmtId="0" fontId="1" fillId="0" borderId="93" xfId="0" applyFont="1" applyFill="1" applyBorder="1"/>
    <xf numFmtId="0" fontId="1" fillId="0" borderId="60" xfId="0" applyFont="1" applyFill="1" applyBorder="1"/>
    <xf numFmtId="0" fontId="1" fillId="0" borderId="62" xfId="0" applyFont="1" applyFill="1" applyBorder="1"/>
    <xf numFmtId="0" fontId="5" fillId="0" borderId="5" xfId="0" applyFont="1" applyFill="1" applyBorder="1"/>
    <xf numFmtId="0" fontId="5" fillId="0" borderId="7" xfId="0" applyFont="1" applyFill="1" applyBorder="1"/>
    <xf numFmtId="0" fontId="5" fillId="0" borderId="88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3" fillId="0" borderId="1" xfId="0" applyFont="1" applyBorder="1"/>
    <xf numFmtId="0" fontId="4" fillId="2" borderId="4" xfId="0" applyFont="1" applyFill="1" applyBorder="1"/>
    <xf numFmtId="165" fontId="1" fillId="0" borderId="0" xfId="0" applyNumberFormat="1" applyFont="1"/>
    <xf numFmtId="164" fontId="1" fillId="0" borderId="0" xfId="0" applyNumberFormat="1" applyFont="1"/>
    <xf numFmtId="0" fontId="5" fillId="0" borderId="94" xfId="0" applyFont="1" applyBorder="1"/>
    <xf numFmtId="164" fontId="5" fillId="0" borderId="94" xfId="0" applyNumberFormat="1" applyFont="1" applyBorder="1"/>
    <xf numFmtId="165" fontId="5" fillId="0" borderId="94" xfId="0" applyNumberFormat="1" applyFont="1" applyBorder="1"/>
    <xf numFmtId="0" fontId="9" fillId="0" borderId="0" xfId="0" applyFont="1"/>
    <xf numFmtId="0" fontId="4" fillId="0" borderId="94" xfId="0" applyFont="1" applyBorder="1"/>
    <xf numFmtId="164" fontId="4" fillId="0" borderId="94" xfId="0" applyNumberFormat="1" applyFont="1" applyBorder="1"/>
    <xf numFmtId="0" fontId="5" fillId="0" borderId="0" xfId="0" applyFont="1"/>
    <xf numFmtId="164" fontId="5" fillId="0" borderId="0" xfId="0" applyNumberFormat="1" applyFont="1"/>
    <xf numFmtId="165" fontId="5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0" fontId="0" fillId="0" borderId="1" xfId="0" applyFill="1" applyBorder="1"/>
    <xf numFmtId="0" fontId="10" fillId="2" borderId="0" xfId="0" applyFont="1" applyFill="1"/>
    <xf numFmtId="0" fontId="10" fillId="0" borderId="0" xfId="0" applyFont="1"/>
    <xf numFmtId="0" fontId="9" fillId="2" borderId="0" xfId="0" applyFont="1" applyFill="1"/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166" fontId="1" fillId="0" borderId="0" xfId="0" applyNumberFormat="1" applyFont="1"/>
    <xf numFmtId="0" fontId="4" fillId="2" borderId="94" xfId="0" applyFont="1" applyFill="1" applyBorder="1"/>
    <xf numFmtId="0" fontId="0" fillId="0" borderId="4" xfId="0" applyFill="1" applyBorder="1"/>
    <xf numFmtId="0" fontId="11" fillId="2" borderId="94" xfId="0" applyFont="1" applyFill="1" applyBorder="1"/>
    <xf numFmtId="49" fontId="5" fillId="0" borderId="94" xfId="0" applyNumberFormat="1" applyFont="1" applyBorder="1"/>
    <xf numFmtId="166" fontId="5" fillId="0" borderId="94" xfId="0" applyNumberFormat="1" applyFont="1" applyBorder="1"/>
    <xf numFmtId="0" fontId="9" fillId="0" borderId="94" xfId="0" applyFont="1" applyBorder="1"/>
    <xf numFmtId="166" fontId="5" fillId="0" borderId="0" xfId="0" applyNumberFormat="1" applyFont="1"/>
    <xf numFmtId="0" fontId="5" fillId="0" borderId="0" xfId="0" applyFont="1" applyAlignment="1">
      <alignment wrapText="1"/>
    </xf>
    <xf numFmtId="166" fontId="5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left" wrapText="1"/>
    </xf>
    <xf numFmtId="166" fontId="0" fillId="0" borderId="0" xfId="0" applyNumberFormat="1"/>
    <xf numFmtId="166" fontId="9" fillId="0" borderId="0" xfId="0" applyNumberFormat="1" applyFont="1"/>
    <xf numFmtId="166" fontId="4" fillId="0" borderId="0" xfId="0" applyNumberFormat="1" applyFont="1"/>
    <xf numFmtId="165" fontId="5" fillId="0" borderId="0" xfId="0" applyNumberFormat="1" applyFont="1" applyAlignment="1">
      <alignment wrapText="1"/>
    </xf>
    <xf numFmtId="0" fontId="12" fillId="0" borderId="94" xfId="0" applyFont="1" applyBorder="1"/>
    <xf numFmtId="166" fontId="12" fillId="0" borderId="94" xfId="0" applyNumberFormat="1" applyFont="1" applyBorder="1"/>
    <xf numFmtId="164" fontId="12" fillId="0" borderId="94" xfId="0" applyNumberFormat="1" applyFont="1" applyBorder="1"/>
    <xf numFmtId="0" fontId="13" fillId="0" borderId="94" xfId="0" applyFont="1" applyBorder="1"/>
    <xf numFmtId="0" fontId="5" fillId="0" borderId="2" xfId="0" applyFont="1" applyFill="1" applyBorder="1"/>
    <xf numFmtId="164" fontId="5" fillId="0" borderId="2" xfId="0" applyNumberFormat="1" applyFont="1" applyFill="1" applyBorder="1"/>
    <xf numFmtId="164" fontId="0" fillId="0" borderId="0" xfId="0" applyNumberFormat="1"/>
    <xf numFmtId="164" fontId="4" fillId="0" borderId="1" xfId="0" applyNumberFormat="1" applyFont="1" applyFill="1" applyBorder="1"/>
    <xf numFmtId="164" fontId="2" fillId="0" borderId="1" xfId="0" applyNumberFormat="1" applyFont="1" applyFill="1" applyBorder="1"/>
    <xf numFmtId="0" fontId="4" fillId="0" borderId="5" xfId="0" applyFont="1" applyFill="1" applyBorder="1"/>
    <xf numFmtId="164" fontId="4" fillId="0" borderId="5" xfId="0" applyNumberFormat="1" applyFont="1" applyFill="1" applyBorder="1"/>
    <xf numFmtId="0" fontId="4" fillId="0" borderId="6" xfId="0" applyFont="1" applyFill="1" applyBorder="1"/>
    <xf numFmtId="164" fontId="4" fillId="0" borderId="6" xfId="0" applyNumberFormat="1" applyFont="1" applyFill="1" applyBorder="1"/>
    <xf numFmtId="0" fontId="5" fillId="0" borderId="95" xfId="0" applyFont="1" applyFill="1" applyBorder="1" applyAlignment="1">
      <alignment horizontal="center"/>
    </xf>
    <xf numFmtId="0" fontId="1" fillId="0" borderId="77" xfId="0" applyFont="1" applyFill="1" applyBorder="1"/>
    <xf numFmtId="0" fontId="1" fillId="0" borderId="96" xfId="0" applyFont="1" applyFill="1" applyBorder="1"/>
    <xf numFmtId="164" fontId="1" fillId="0" borderId="97" xfId="0" applyNumberFormat="1" applyFont="1" applyFill="1" applyBorder="1"/>
    <xf numFmtId="164" fontId="8" fillId="0" borderId="98" xfId="0" applyNumberFormat="1" applyFont="1" applyFill="1" applyBorder="1"/>
    <xf numFmtId="166" fontId="14" fillId="0" borderId="94" xfId="0" applyNumberFormat="1" applyFont="1" applyBorder="1"/>
    <xf numFmtId="166" fontId="15" fillId="0" borderId="94" xfId="0" applyNumberFormat="1" applyFont="1" applyBorder="1"/>
    <xf numFmtId="0" fontId="4" fillId="0" borderId="1" xfId="0" applyFont="1" applyFill="1" applyBorder="1"/>
    <xf numFmtId="0" fontId="6" fillId="0" borderId="29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5" fillId="0" borderId="29" xfId="0" applyFont="1" applyFill="1" applyBorder="1" applyAlignment="1">
      <alignment wrapText="1"/>
    </xf>
    <xf numFmtId="0" fontId="1" fillId="0" borderId="30" xfId="0" applyFont="1" applyFill="1" applyBorder="1" applyAlignment="1">
      <alignment wrapText="1"/>
    </xf>
    <xf numFmtId="0" fontId="1" fillId="0" borderId="31" xfId="0" applyFont="1" applyFill="1" applyBorder="1" applyAlignment="1">
      <alignment wrapText="1"/>
    </xf>
    <xf numFmtId="0" fontId="5" fillId="0" borderId="39" xfId="0" applyFont="1" applyFill="1" applyBorder="1" applyAlignment="1">
      <alignment wrapText="1"/>
    </xf>
    <xf numFmtId="0" fontId="1" fillId="0" borderId="40" xfId="0" applyFont="1" applyFill="1" applyBorder="1" applyAlignment="1">
      <alignment wrapText="1"/>
    </xf>
    <xf numFmtId="0" fontId="1" fillId="0" borderId="41" xfId="0" applyFont="1" applyFill="1" applyBorder="1" applyAlignment="1">
      <alignment wrapText="1"/>
    </xf>
    <xf numFmtId="0" fontId="7" fillId="0" borderId="29" xfId="0" applyFont="1" applyFill="1" applyBorder="1"/>
    <xf numFmtId="0" fontId="7" fillId="0" borderId="30" xfId="0" applyFont="1" applyFill="1" applyBorder="1"/>
    <xf numFmtId="0" fontId="7" fillId="0" borderId="31" xfId="0" applyFont="1" applyFill="1" applyBorder="1"/>
    <xf numFmtId="0" fontId="4" fillId="0" borderId="3" xfId="0" applyFont="1" applyBorder="1" applyAlignment="1">
      <alignment wrapText="1"/>
    </xf>
    <xf numFmtId="0" fontId="1" fillId="0" borderId="89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" fillId="0" borderId="89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7"/>
  <sheetViews>
    <sheetView tabSelected="1" workbookViewId="0">
      <selection activeCell="A17" sqref="A17:XFD35"/>
    </sheetView>
  </sheetViews>
  <sheetFormatPr defaultColWidth="0" defaultRowHeight="15" x14ac:dyDescent="0.25"/>
  <cols>
    <col min="1" max="1" width="35.7109375" customWidth="1"/>
    <col min="2" max="3" width="15.7109375" customWidth="1"/>
    <col min="4" max="6" width="8.7109375" customWidth="1"/>
    <col min="7" max="7" width="15.7109375" customWidth="1"/>
    <col min="8" max="8" width="3.7109375" customWidth="1"/>
    <col min="9" max="26" width="0" hidden="1" customWidth="1"/>
    <col min="27" max="16384" width="9.140625" hidden="1"/>
  </cols>
  <sheetData>
    <row r="1" spans="1:26" x14ac:dyDescent="0.25">
      <c r="A1" s="3"/>
      <c r="B1" s="3"/>
      <c r="C1" s="3"/>
      <c r="D1" s="3"/>
      <c r="E1" s="3"/>
      <c r="F1" s="3"/>
      <c r="G1" s="3"/>
    </row>
    <row r="2" spans="1:26" x14ac:dyDescent="0.25">
      <c r="A2" s="4" t="s">
        <v>0</v>
      </c>
      <c r="B2" s="3"/>
      <c r="C2" s="3"/>
      <c r="D2" s="3"/>
      <c r="E2" s="3"/>
      <c r="F2" s="6" t="s">
        <v>2</v>
      </c>
      <c r="G2" s="6"/>
    </row>
    <row r="3" spans="1:26" x14ac:dyDescent="0.25">
      <c r="A3" s="3"/>
      <c r="B3" s="3"/>
      <c r="C3" s="3"/>
      <c r="D3" s="3"/>
      <c r="E3" s="3"/>
      <c r="F3" s="7" t="s">
        <v>3</v>
      </c>
      <c r="G3" s="7" t="s">
        <v>4</v>
      </c>
    </row>
    <row r="4" spans="1:26" x14ac:dyDescent="0.25">
      <c r="A4" s="198" t="s">
        <v>1</v>
      </c>
      <c r="B4" s="198"/>
      <c r="C4" s="198"/>
      <c r="D4" s="198"/>
      <c r="E4" s="198"/>
      <c r="F4" s="8">
        <v>0.2</v>
      </c>
      <c r="G4" s="8">
        <v>0</v>
      </c>
    </row>
    <row r="5" spans="1:26" x14ac:dyDescent="0.25">
      <c r="A5" s="3"/>
      <c r="B5" s="3"/>
      <c r="C5" s="3"/>
      <c r="D5" s="3"/>
      <c r="E5" s="3"/>
      <c r="F5" s="3"/>
      <c r="G5" s="3"/>
    </row>
    <row r="6" spans="1:26" x14ac:dyDescent="0.25">
      <c r="A6" s="9" t="s">
        <v>5</v>
      </c>
      <c r="B6" s="9" t="s">
        <v>6</v>
      </c>
      <c r="C6" s="9" t="s">
        <v>7</v>
      </c>
      <c r="D6" s="9" t="s">
        <v>8</v>
      </c>
      <c r="E6" s="9" t="s">
        <v>9</v>
      </c>
      <c r="F6" s="9" t="s">
        <v>10</v>
      </c>
      <c r="G6" s="9" t="s">
        <v>11</v>
      </c>
    </row>
    <row r="7" spans="1:26" x14ac:dyDescent="0.25">
      <c r="A7" s="182" t="s">
        <v>12</v>
      </c>
      <c r="B7" s="183">
        <f>'SO 14048'!I54-Rekapitulácia!D7</f>
        <v>0</v>
      </c>
      <c r="C7" s="183">
        <f>'Kryci_list 14048'!J26</f>
        <v>0</v>
      </c>
      <c r="D7" s="183">
        <v>0</v>
      </c>
      <c r="E7" s="183">
        <f>'Kryci_list 14048'!J17</f>
        <v>0</v>
      </c>
      <c r="F7" s="183">
        <v>0</v>
      </c>
      <c r="G7" s="183">
        <f>B7+C7+D7+E7+F7</f>
        <v>0</v>
      </c>
      <c r="K7">
        <f>'SO 14048'!K54</f>
        <v>0</v>
      </c>
      <c r="Q7">
        <v>30.126000000000001</v>
      </c>
    </row>
    <row r="8" spans="1:26" x14ac:dyDescent="0.25">
      <c r="A8" s="182" t="s">
        <v>13</v>
      </c>
      <c r="B8" s="183">
        <f>'SO 14049'!I56-Rekapitulácia!D8</f>
        <v>0</v>
      </c>
      <c r="C8" s="183">
        <f>'Kryci_list 14049'!J26</f>
        <v>0</v>
      </c>
      <c r="D8" s="183">
        <v>0</v>
      </c>
      <c r="E8" s="183">
        <f>'Kryci_list 14049'!J17</f>
        <v>0</v>
      </c>
      <c r="F8" s="183">
        <v>0</v>
      </c>
      <c r="G8" s="183">
        <f>B8+C8+D8+E8+F8</f>
        <v>0</v>
      </c>
      <c r="K8">
        <f>'SO 14049'!K56</f>
        <v>0</v>
      </c>
      <c r="Q8">
        <v>30.126000000000001</v>
      </c>
    </row>
    <row r="9" spans="1:26" x14ac:dyDescent="0.25">
      <c r="A9" s="182" t="s">
        <v>14</v>
      </c>
      <c r="B9" s="183">
        <f>'SO 14050'!I29-Rekapitulácia!D9</f>
        <v>0</v>
      </c>
      <c r="C9" s="183">
        <f>'Kryci_list 14050'!J26</f>
        <v>0</v>
      </c>
      <c r="D9" s="183">
        <v>0</v>
      </c>
      <c r="E9" s="183">
        <f>'Kryci_list 14050'!J17</f>
        <v>0</v>
      </c>
      <c r="F9" s="183">
        <v>0</v>
      </c>
      <c r="G9" s="183">
        <f>B9+C9+D9+E9+F9</f>
        <v>0</v>
      </c>
      <c r="K9">
        <f>'SO 14050'!K29</f>
        <v>0</v>
      </c>
      <c r="Q9">
        <v>30.126000000000001</v>
      </c>
    </row>
    <row r="10" spans="1:26" x14ac:dyDescent="0.25">
      <c r="A10" s="62" t="s">
        <v>15</v>
      </c>
      <c r="B10" s="69">
        <f>'SO 14051'!I87-Rekapitulácia!D10</f>
        <v>0</v>
      </c>
      <c r="C10" s="69">
        <f>'Kryci_list 14051'!J26</f>
        <v>0</v>
      </c>
      <c r="D10" s="69">
        <v>0</v>
      </c>
      <c r="E10" s="69">
        <f>'Kryci_list 14051'!J17</f>
        <v>0</v>
      </c>
      <c r="F10" s="69">
        <v>0</v>
      </c>
      <c r="G10" s="69">
        <f>B10+C10+D10+E10+F10</f>
        <v>0</v>
      </c>
      <c r="K10">
        <f>'SO 14051'!K87</f>
        <v>0</v>
      </c>
      <c r="Q10">
        <v>30.126000000000001</v>
      </c>
    </row>
    <row r="11" spans="1:26" x14ac:dyDescent="0.25">
      <c r="A11" s="189" t="s">
        <v>294</v>
      </c>
      <c r="B11" s="190">
        <f>SUM(B7:B10)</f>
        <v>0</v>
      </c>
      <c r="C11" s="190">
        <f>SUM(C7:C10)</f>
        <v>0</v>
      </c>
      <c r="D11" s="190">
        <f>SUM(D7:D10)</f>
        <v>0</v>
      </c>
      <c r="E11" s="190">
        <f>SUM(E7:E10)</f>
        <v>0</v>
      </c>
      <c r="F11" s="190">
        <f>SUM(F7:F10)</f>
        <v>0</v>
      </c>
      <c r="G11" s="190">
        <f>SUM(G7:G10)-SUM(Z7:Z10)</f>
        <v>0</v>
      </c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</row>
    <row r="12" spans="1:26" x14ac:dyDescent="0.25">
      <c r="A12" s="187" t="s">
        <v>295</v>
      </c>
      <c r="B12" s="188">
        <f>G11-SUM(Rekapitulácia!K7:'Rekapitulácia'!K10)*1</f>
        <v>0</v>
      </c>
      <c r="C12" s="188"/>
      <c r="D12" s="188"/>
      <c r="E12" s="188"/>
      <c r="F12" s="188"/>
      <c r="G12" s="188">
        <f>ROUND(((ROUND(B12,2)*20)/100),2)*1</f>
        <v>0</v>
      </c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</row>
    <row r="13" spans="1:26" x14ac:dyDescent="0.25">
      <c r="A13" s="5" t="s">
        <v>296</v>
      </c>
      <c r="B13" s="185">
        <f>(G11-B12)</f>
        <v>0</v>
      </c>
      <c r="C13" s="185"/>
      <c r="D13" s="185"/>
      <c r="E13" s="185"/>
      <c r="F13" s="185"/>
      <c r="G13" s="185">
        <f>ROUND(((ROUND(B13,2)*0)/100),2)</f>
        <v>0</v>
      </c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</row>
    <row r="14" spans="1:26" x14ac:dyDescent="0.25">
      <c r="A14" s="5" t="s">
        <v>297</v>
      </c>
      <c r="B14" s="185"/>
      <c r="C14" s="185"/>
      <c r="D14" s="185"/>
      <c r="E14" s="185"/>
      <c r="F14" s="185"/>
      <c r="G14" s="185">
        <f>SUM(G11:G13)</f>
        <v>0</v>
      </c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</row>
    <row r="15" spans="1:26" x14ac:dyDescent="0.25">
      <c r="A15" s="10"/>
      <c r="B15" s="186"/>
      <c r="C15" s="186"/>
      <c r="D15" s="186"/>
      <c r="E15" s="186"/>
      <c r="F15" s="186"/>
      <c r="G15" s="186"/>
    </row>
    <row r="16" spans="1:26" x14ac:dyDescent="0.25">
      <c r="A16" s="10"/>
      <c r="B16" s="186"/>
      <c r="C16" s="186"/>
      <c r="D16" s="186"/>
      <c r="E16" s="186"/>
      <c r="F16" s="186"/>
      <c r="G16" s="186"/>
    </row>
    <row r="17" spans="1:7" x14ac:dyDescent="0.25">
      <c r="A17" s="10"/>
      <c r="B17" s="186"/>
      <c r="C17" s="186"/>
      <c r="D17" s="186"/>
      <c r="E17" s="186"/>
      <c r="F17" s="186"/>
      <c r="G17" s="186"/>
    </row>
    <row r="18" spans="1:7" x14ac:dyDescent="0.25">
      <c r="A18" s="1"/>
      <c r="B18" s="143"/>
      <c r="C18" s="143"/>
      <c r="D18" s="143"/>
      <c r="E18" s="143"/>
      <c r="F18" s="143"/>
      <c r="G18" s="143"/>
    </row>
    <row r="19" spans="1:7" x14ac:dyDescent="0.25">
      <c r="A19" s="1"/>
      <c r="B19" s="143"/>
      <c r="C19" s="143"/>
      <c r="D19" s="143"/>
      <c r="E19" s="143"/>
      <c r="F19" s="143"/>
      <c r="G19" s="143"/>
    </row>
    <row r="20" spans="1:7" x14ac:dyDescent="0.25">
      <c r="A20" s="1"/>
      <c r="B20" s="143"/>
      <c r="C20" s="143"/>
      <c r="D20" s="143"/>
      <c r="E20" s="143"/>
      <c r="F20" s="143"/>
      <c r="G20" s="143"/>
    </row>
    <row r="21" spans="1:7" x14ac:dyDescent="0.25">
      <c r="A21" s="1"/>
      <c r="B21" s="143"/>
      <c r="C21" s="143"/>
      <c r="D21" s="143"/>
      <c r="E21" s="143"/>
      <c r="F21" s="143"/>
      <c r="G21" s="143"/>
    </row>
    <row r="22" spans="1:7" x14ac:dyDescent="0.25">
      <c r="A22" s="1"/>
      <c r="B22" s="143"/>
      <c r="C22" s="143"/>
      <c r="D22" s="143"/>
      <c r="E22" s="143"/>
      <c r="F22" s="143"/>
      <c r="G22" s="143"/>
    </row>
    <row r="23" spans="1:7" x14ac:dyDescent="0.25">
      <c r="A23" s="1"/>
      <c r="B23" s="143"/>
      <c r="C23" s="143"/>
      <c r="D23" s="143"/>
      <c r="E23" s="143"/>
      <c r="F23" s="143"/>
      <c r="G23" s="143"/>
    </row>
    <row r="24" spans="1:7" x14ac:dyDescent="0.25">
      <c r="A24" s="1"/>
      <c r="B24" s="143"/>
      <c r="C24" s="143"/>
      <c r="D24" s="143"/>
      <c r="E24" s="143"/>
      <c r="F24" s="143"/>
      <c r="G24" s="143"/>
    </row>
    <row r="25" spans="1:7" x14ac:dyDescent="0.25">
      <c r="A25" s="1"/>
      <c r="B25" s="143"/>
      <c r="C25" s="143"/>
      <c r="D25" s="143"/>
      <c r="E25" s="143"/>
      <c r="F25" s="143"/>
      <c r="G25" s="143"/>
    </row>
    <row r="26" spans="1:7" x14ac:dyDescent="0.25">
      <c r="A26" s="1"/>
      <c r="B26" s="143"/>
      <c r="C26" s="143"/>
      <c r="D26" s="143"/>
      <c r="E26" s="143"/>
      <c r="F26" s="143"/>
      <c r="G26" s="143"/>
    </row>
    <row r="27" spans="1:7" x14ac:dyDescent="0.25">
      <c r="A27" s="1"/>
      <c r="B27" s="143"/>
      <c r="C27" s="143"/>
      <c r="D27" s="143"/>
      <c r="E27" s="143"/>
      <c r="F27" s="143"/>
      <c r="G27" s="143"/>
    </row>
    <row r="28" spans="1:7" x14ac:dyDescent="0.25">
      <c r="A28" s="1"/>
      <c r="B28" s="143"/>
      <c r="C28" s="143"/>
      <c r="D28" s="143"/>
      <c r="E28" s="143"/>
      <c r="F28" s="143"/>
      <c r="G28" s="143"/>
    </row>
    <row r="29" spans="1:7" x14ac:dyDescent="0.25">
      <c r="A29" s="1"/>
      <c r="B29" s="143"/>
      <c r="C29" s="143"/>
      <c r="D29" s="143"/>
      <c r="E29" s="143"/>
      <c r="F29" s="143"/>
      <c r="G29" s="143"/>
    </row>
    <row r="30" spans="1:7" x14ac:dyDescent="0.25">
      <c r="A30" s="1"/>
      <c r="B30" s="143"/>
      <c r="C30" s="143"/>
      <c r="D30" s="143"/>
      <c r="E30" s="143"/>
      <c r="F30" s="143"/>
      <c r="G30" s="143"/>
    </row>
    <row r="31" spans="1:7" x14ac:dyDescent="0.25">
      <c r="A31" s="1"/>
      <c r="B31" s="143"/>
      <c r="C31" s="143"/>
      <c r="D31" s="143"/>
      <c r="E31" s="143"/>
      <c r="F31" s="143"/>
      <c r="G31" s="143"/>
    </row>
    <row r="32" spans="1:7" x14ac:dyDescent="0.25">
      <c r="B32" s="184"/>
      <c r="C32" s="184"/>
      <c r="D32" s="184"/>
      <c r="E32" s="184"/>
      <c r="F32" s="184"/>
      <c r="G32" s="184"/>
    </row>
    <row r="33" spans="2:7" x14ac:dyDescent="0.25">
      <c r="B33" s="184"/>
      <c r="C33" s="184"/>
      <c r="D33" s="184"/>
      <c r="E33" s="184"/>
      <c r="F33" s="184"/>
      <c r="G33" s="184"/>
    </row>
    <row r="34" spans="2:7" x14ac:dyDescent="0.25">
      <c r="B34" s="184"/>
      <c r="C34" s="184"/>
      <c r="D34" s="184"/>
      <c r="E34" s="184"/>
      <c r="F34" s="184"/>
      <c r="G34" s="184"/>
    </row>
    <row r="35" spans="2:7" x14ac:dyDescent="0.25">
      <c r="B35" s="184"/>
      <c r="C35" s="184"/>
      <c r="D35" s="184"/>
      <c r="E35" s="184"/>
      <c r="F35" s="184"/>
      <c r="G35" s="184"/>
    </row>
    <row r="36" spans="2:7" x14ac:dyDescent="0.25">
      <c r="B36" s="184"/>
      <c r="C36" s="184"/>
      <c r="D36" s="184"/>
      <c r="E36" s="184"/>
      <c r="F36" s="184"/>
      <c r="G36" s="184"/>
    </row>
    <row r="37" spans="2:7" x14ac:dyDescent="0.25">
      <c r="B37" s="184"/>
      <c r="C37" s="184"/>
      <c r="D37" s="184"/>
      <c r="E37" s="184"/>
      <c r="F37" s="184"/>
      <c r="G37" s="184"/>
    </row>
    <row r="38" spans="2:7" x14ac:dyDescent="0.25">
      <c r="B38" s="184"/>
      <c r="C38" s="184"/>
      <c r="D38" s="184"/>
      <c r="E38" s="184"/>
      <c r="F38" s="184"/>
      <c r="G38" s="184"/>
    </row>
    <row r="39" spans="2:7" x14ac:dyDescent="0.25">
      <c r="B39" s="184"/>
      <c r="C39" s="184"/>
      <c r="D39" s="184"/>
      <c r="E39" s="184"/>
      <c r="F39" s="184"/>
      <c r="G39" s="184"/>
    </row>
    <row r="40" spans="2:7" x14ac:dyDescent="0.25">
      <c r="B40" s="184"/>
      <c r="C40" s="184"/>
      <c r="D40" s="184"/>
      <c r="E40" s="184"/>
      <c r="F40" s="184"/>
      <c r="G40" s="184"/>
    </row>
    <row r="41" spans="2:7" x14ac:dyDescent="0.25">
      <c r="B41" s="184"/>
      <c r="C41" s="184"/>
      <c r="D41" s="184"/>
      <c r="E41" s="184"/>
      <c r="F41" s="184"/>
      <c r="G41" s="184"/>
    </row>
    <row r="42" spans="2:7" x14ac:dyDescent="0.25">
      <c r="B42" s="184"/>
      <c r="C42" s="184"/>
      <c r="D42" s="184"/>
      <c r="E42" s="184"/>
      <c r="F42" s="184"/>
      <c r="G42" s="184"/>
    </row>
    <row r="43" spans="2:7" x14ac:dyDescent="0.25">
      <c r="B43" s="184"/>
      <c r="C43" s="184"/>
      <c r="D43" s="184"/>
      <c r="E43" s="184"/>
      <c r="F43" s="184"/>
      <c r="G43" s="184"/>
    </row>
    <row r="44" spans="2:7" x14ac:dyDescent="0.25">
      <c r="B44" s="184"/>
      <c r="C44" s="184"/>
      <c r="D44" s="184"/>
      <c r="E44" s="184"/>
      <c r="F44" s="184"/>
      <c r="G44" s="184"/>
    </row>
    <row r="45" spans="2:7" x14ac:dyDescent="0.25">
      <c r="B45" s="184"/>
      <c r="C45" s="184"/>
      <c r="D45" s="184"/>
      <c r="E45" s="184"/>
      <c r="F45" s="184"/>
      <c r="G45" s="184"/>
    </row>
    <row r="46" spans="2:7" x14ac:dyDescent="0.25">
      <c r="B46" s="184"/>
      <c r="C46" s="184"/>
      <c r="D46" s="184"/>
      <c r="E46" s="184"/>
      <c r="F46" s="184"/>
      <c r="G46" s="184"/>
    </row>
    <row r="47" spans="2:7" x14ac:dyDescent="0.25">
      <c r="B47" s="184"/>
      <c r="C47" s="184"/>
      <c r="D47" s="184"/>
      <c r="E47" s="184"/>
      <c r="F47" s="184"/>
      <c r="G47" s="184"/>
    </row>
    <row r="48" spans="2:7" x14ac:dyDescent="0.25">
      <c r="B48" s="184"/>
      <c r="C48" s="184"/>
      <c r="D48" s="184"/>
      <c r="E48" s="184"/>
      <c r="F48" s="184"/>
      <c r="G48" s="184"/>
    </row>
    <row r="49" spans="2:7" x14ac:dyDescent="0.25">
      <c r="B49" s="184"/>
      <c r="C49" s="184"/>
      <c r="D49" s="184"/>
      <c r="E49" s="184"/>
      <c r="F49" s="184"/>
      <c r="G49" s="184"/>
    </row>
    <row r="50" spans="2:7" x14ac:dyDescent="0.25">
      <c r="B50" s="184"/>
      <c r="C50" s="184"/>
      <c r="D50" s="184"/>
      <c r="E50" s="184"/>
      <c r="F50" s="184"/>
      <c r="G50" s="184"/>
    </row>
    <row r="51" spans="2:7" x14ac:dyDescent="0.25">
      <c r="B51" s="184"/>
      <c r="C51" s="184"/>
      <c r="D51" s="184"/>
      <c r="E51" s="184"/>
      <c r="F51" s="184"/>
      <c r="G51" s="184"/>
    </row>
    <row r="52" spans="2:7" x14ac:dyDescent="0.25">
      <c r="B52" s="184"/>
      <c r="C52" s="184"/>
      <c r="D52" s="184"/>
      <c r="E52" s="184"/>
      <c r="F52" s="184"/>
      <c r="G52" s="184"/>
    </row>
    <row r="53" spans="2:7" x14ac:dyDescent="0.25">
      <c r="B53" s="184"/>
      <c r="C53" s="184"/>
      <c r="D53" s="184"/>
      <c r="E53" s="184"/>
      <c r="F53" s="184"/>
      <c r="G53" s="184"/>
    </row>
    <row r="54" spans="2:7" x14ac:dyDescent="0.25">
      <c r="B54" s="184"/>
      <c r="C54" s="184"/>
      <c r="D54" s="184"/>
      <c r="E54" s="184"/>
      <c r="F54" s="184"/>
      <c r="G54" s="184"/>
    </row>
    <row r="55" spans="2:7" x14ac:dyDescent="0.25">
      <c r="B55" s="184"/>
      <c r="C55" s="184"/>
      <c r="D55" s="184"/>
      <c r="E55" s="184"/>
      <c r="F55" s="184"/>
      <c r="G55" s="184"/>
    </row>
    <row r="56" spans="2:7" x14ac:dyDescent="0.25">
      <c r="B56" s="184"/>
      <c r="C56" s="184"/>
      <c r="D56" s="184"/>
      <c r="E56" s="184"/>
      <c r="F56" s="184"/>
      <c r="G56" s="184"/>
    </row>
    <row r="57" spans="2:7" x14ac:dyDescent="0.25">
      <c r="B57" s="184"/>
      <c r="C57" s="184"/>
      <c r="D57" s="184"/>
      <c r="E57" s="184"/>
      <c r="F57" s="184"/>
      <c r="G57" s="184"/>
    </row>
    <row r="58" spans="2:7" x14ac:dyDescent="0.25">
      <c r="B58" s="184"/>
      <c r="C58" s="184"/>
      <c r="D58" s="184"/>
      <c r="E58" s="184"/>
      <c r="F58" s="184"/>
      <c r="G58" s="184"/>
    </row>
    <row r="59" spans="2:7" x14ac:dyDescent="0.25">
      <c r="B59" s="184"/>
      <c r="C59" s="184"/>
      <c r="D59" s="184"/>
      <c r="E59" s="184"/>
      <c r="F59" s="184"/>
      <c r="G59" s="184"/>
    </row>
    <row r="60" spans="2:7" x14ac:dyDescent="0.25">
      <c r="B60" s="184"/>
      <c r="C60" s="184"/>
      <c r="D60" s="184"/>
      <c r="E60" s="184"/>
      <c r="F60" s="184"/>
      <c r="G60" s="184"/>
    </row>
    <row r="61" spans="2:7" x14ac:dyDescent="0.25">
      <c r="B61" s="184"/>
      <c r="C61" s="184"/>
      <c r="D61" s="184"/>
      <c r="E61" s="184"/>
      <c r="F61" s="184"/>
      <c r="G61" s="184"/>
    </row>
    <row r="62" spans="2:7" x14ac:dyDescent="0.25">
      <c r="B62" s="184"/>
      <c r="C62" s="184"/>
      <c r="D62" s="184"/>
      <c r="E62" s="184"/>
      <c r="F62" s="184"/>
      <c r="G62" s="184"/>
    </row>
    <row r="63" spans="2:7" x14ac:dyDescent="0.25">
      <c r="B63" s="184"/>
      <c r="C63" s="184"/>
      <c r="D63" s="184"/>
      <c r="E63" s="184"/>
      <c r="F63" s="184"/>
      <c r="G63" s="184"/>
    </row>
    <row r="64" spans="2:7" x14ac:dyDescent="0.25">
      <c r="B64" s="184"/>
      <c r="C64" s="184"/>
      <c r="D64" s="184"/>
      <c r="E64" s="184"/>
      <c r="F64" s="184"/>
      <c r="G64" s="184"/>
    </row>
    <row r="65" spans="2:7" x14ac:dyDescent="0.25">
      <c r="B65" s="184"/>
      <c r="C65" s="184"/>
      <c r="D65" s="184"/>
      <c r="E65" s="184"/>
      <c r="F65" s="184"/>
      <c r="G65" s="184"/>
    </row>
    <row r="66" spans="2:7" x14ac:dyDescent="0.25">
      <c r="B66" s="184"/>
      <c r="C66" s="184"/>
      <c r="D66" s="184"/>
      <c r="E66" s="184"/>
      <c r="F66" s="184"/>
      <c r="G66" s="184"/>
    </row>
    <row r="67" spans="2:7" x14ac:dyDescent="0.25">
      <c r="B67" s="184"/>
      <c r="C67" s="184"/>
      <c r="D67" s="184"/>
      <c r="E67" s="184"/>
      <c r="F67" s="184"/>
      <c r="G67" s="184"/>
    </row>
    <row r="68" spans="2:7" x14ac:dyDescent="0.25">
      <c r="B68" s="184"/>
      <c r="C68" s="184"/>
      <c r="D68" s="184"/>
      <c r="E68" s="184"/>
      <c r="F68" s="184"/>
      <c r="G68" s="184"/>
    </row>
    <row r="69" spans="2:7" x14ac:dyDescent="0.25">
      <c r="B69" s="184"/>
      <c r="C69" s="184"/>
      <c r="D69" s="184"/>
      <c r="E69" s="184"/>
      <c r="F69" s="184"/>
      <c r="G69" s="184"/>
    </row>
    <row r="70" spans="2:7" x14ac:dyDescent="0.25">
      <c r="B70" s="184"/>
      <c r="C70" s="184"/>
      <c r="D70" s="184"/>
      <c r="E70" s="184"/>
      <c r="F70" s="184"/>
      <c r="G70" s="184"/>
    </row>
    <row r="71" spans="2:7" x14ac:dyDescent="0.25">
      <c r="B71" s="184"/>
      <c r="C71" s="184"/>
      <c r="D71" s="184"/>
      <c r="E71" s="184"/>
      <c r="F71" s="184"/>
      <c r="G71" s="184"/>
    </row>
    <row r="72" spans="2:7" x14ac:dyDescent="0.25">
      <c r="B72" s="184"/>
      <c r="C72" s="184"/>
      <c r="D72" s="184"/>
      <c r="E72" s="184"/>
      <c r="F72" s="184"/>
      <c r="G72" s="184"/>
    </row>
    <row r="73" spans="2:7" x14ac:dyDescent="0.25">
      <c r="B73" s="184"/>
      <c r="C73" s="184"/>
      <c r="D73" s="184"/>
      <c r="E73" s="184"/>
      <c r="F73" s="184"/>
      <c r="G73" s="184"/>
    </row>
    <row r="74" spans="2:7" x14ac:dyDescent="0.25">
      <c r="B74" s="184"/>
      <c r="C74" s="184"/>
      <c r="D74" s="184"/>
      <c r="E74" s="184"/>
      <c r="F74" s="184"/>
      <c r="G74" s="184"/>
    </row>
    <row r="75" spans="2:7" x14ac:dyDescent="0.25">
      <c r="B75" s="184"/>
      <c r="C75" s="184"/>
      <c r="D75" s="184"/>
      <c r="E75" s="184"/>
      <c r="F75" s="184"/>
      <c r="G75" s="184"/>
    </row>
    <row r="76" spans="2:7" x14ac:dyDescent="0.25">
      <c r="B76" s="184"/>
      <c r="C76" s="184"/>
      <c r="D76" s="184"/>
      <c r="E76" s="184"/>
      <c r="F76" s="184"/>
      <c r="G76" s="184"/>
    </row>
    <row r="77" spans="2:7" x14ac:dyDescent="0.25">
      <c r="B77" s="184"/>
      <c r="C77" s="184"/>
      <c r="D77" s="184"/>
      <c r="E77" s="184"/>
      <c r="F77" s="184"/>
      <c r="G77" s="184"/>
    </row>
    <row r="78" spans="2:7" x14ac:dyDescent="0.25">
      <c r="B78" s="184"/>
      <c r="C78" s="184"/>
      <c r="D78" s="184"/>
      <c r="E78" s="184"/>
      <c r="F78" s="184"/>
      <c r="G78" s="184"/>
    </row>
    <row r="79" spans="2:7" x14ac:dyDescent="0.25">
      <c r="B79" s="184"/>
      <c r="C79" s="184"/>
      <c r="D79" s="184"/>
      <c r="E79" s="184"/>
      <c r="F79" s="184"/>
      <c r="G79" s="184"/>
    </row>
    <row r="80" spans="2:7" x14ac:dyDescent="0.25">
      <c r="B80" s="184"/>
      <c r="C80" s="184"/>
      <c r="D80" s="184"/>
      <c r="E80" s="184"/>
      <c r="F80" s="184"/>
      <c r="G80" s="184"/>
    </row>
    <row r="81" spans="2:7" x14ac:dyDescent="0.25">
      <c r="B81" s="184"/>
      <c r="C81" s="184"/>
      <c r="D81" s="184"/>
      <c r="E81" s="184"/>
      <c r="F81" s="184"/>
      <c r="G81" s="184"/>
    </row>
    <row r="82" spans="2:7" x14ac:dyDescent="0.25">
      <c r="B82" s="184"/>
      <c r="C82" s="184"/>
      <c r="D82" s="184"/>
      <c r="E82" s="184"/>
      <c r="F82" s="184"/>
      <c r="G82" s="184"/>
    </row>
    <row r="83" spans="2:7" x14ac:dyDescent="0.25">
      <c r="B83" s="184"/>
      <c r="C83" s="184"/>
      <c r="D83" s="184"/>
      <c r="E83" s="184"/>
      <c r="F83" s="184"/>
      <c r="G83" s="184"/>
    </row>
    <row r="84" spans="2:7" x14ac:dyDescent="0.25">
      <c r="B84" s="184"/>
      <c r="C84" s="184"/>
      <c r="D84" s="184"/>
      <c r="E84" s="184"/>
      <c r="F84" s="184"/>
      <c r="G84" s="184"/>
    </row>
    <row r="85" spans="2:7" x14ac:dyDescent="0.25">
      <c r="B85" s="184"/>
      <c r="C85" s="184"/>
      <c r="D85" s="184"/>
      <c r="E85" s="184"/>
      <c r="F85" s="184"/>
      <c r="G85" s="184"/>
    </row>
    <row r="86" spans="2:7" x14ac:dyDescent="0.25">
      <c r="B86" s="184"/>
      <c r="C86" s="184"/>
      <c r="D86" s="184"/>
      <c r="E86" s="184"/>
      <c r="F86" s="184"/>
      <c r="G86" s="184"/>
    </row>
    <row r="87" spans="2:7" x14ac:dyDescent="0.25">
      <c r="B87" s="184"/>
      <c r="C87" s="184"/>
      <c r="D87" s="184"/>
      <c r="E87" s="184"/>
      <c r="F87" s="184"/>
      <c r="G87" s="184"/>
    </row>
  </sheetData>
  <mergeCells count="1">
    <mergeCell ref="A4:E4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298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199" t="s">
        <v>1</v>
      </c>
      <c r="C2" s="200"/>
      <c r="D2" s="200"/>
      <c r="E2" s="200"/>
      <c r="F2" s="200"/>
      <c r="G2" s="200"/>
      <c r="H2" s="200"/>
      <c r="I2" s="200"/>
      <c r="J2" s="201"/>
    </row>
    <row r="3" spans="1:23" ht="18" customHeight="1" x14ac:dyDescent="0.25">
      <c r="A3" s="11"/>
      <c r="B3" s="22"/>
      <c r="C3" s="19"/>
      <c r="D3" s="16"/>
      <c r="E3" s="16"/>
      <c r="F3" s="16"/>
      <c r="G3" s="16"/>
      <c r="H3" s="16"/>
      <c r="I3" s="37" t="s">
        <v>17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19</v>
      </c>
      <c r="J4" s="30"/>
    </row>
    <row r="5" spans="1:23" ht="18" customHeight="1" thickBot="1" x14ac:dyDescent="0.3">
      <c r="A5" s="11"/>
      <c r="B5" s="38" t="s">
        <v>20</v>
      </c>
      <c r="C5" s="19"/>
      <c r="D5" s="16"/>
      <c r="E5" s="16"/>
      <c r="F5" s="39" t="s">
        <v>21</v>
      </c>
      <c r="G5" s="16"/>
      <c r="H5" s="16"/>
      <c r="I5" s="37" t="s">
        <v>22</v>
      </c>
      <c r="J5" s="40" t="s">
        <v>23</v>
      </c>
    </row>
    <row r="6" spans="1:23" ht="24.95" customHeight="1" thickTop="1" x14ac:dyDescent="0.25">
      <c r="A6" s="11"/>
      <c r="B6" s="202" t="s">
        <v>24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27</v>
      </c>
      <c r="C7" s="42"/>
      <c r="D7" s="17"/>
      <c r="E7" s="17"/>
      <c r="F7" s="17"/>
      <c r="G7" s="50" t="s">
        <v>28</v>
      </c>
      <c r="H7" s="17"/>
      <c r="I7" s="28"/>
      <c r="J7" s="43"/>
    </row>
    <row r="8" spans="1:23" ht="20.100000000000001" customHeight="1" x14ac:dyDescent="0.25">
      <c r="A8" s="11"/>
      <c r="B8" s="205" t="s">
        <v>25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27</v>
      </c>
      <c r="C9" s="19"/>
      <c r="D9" s="16"/>
      <c r="E9" s="16"/>
      <c r="F9" s="16"/>
      <c r="G9" s="39" t="s">
        <v>28</v>
      </c>
      <c r="H9" s="16"/>
      <c r="I9" s="27"/>
      <c r="J9" s="30"/>
    </row>
    <row r="10" spans="1:23" ht="20.100000000000001" customHeight="1" x14ac:dyDescent="0.25">
      <c r="A10" s="11"/>
      <c r="B10" s="205" t="s">
        <v>26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27</v>
      </c>
      <c r="C11" s="19"/>
      <c r="D11" s="16"/>
      <c r="E11" s="16"/>
      <c r="F11" s="16"/>
      <c r="G11" s="39" t="s">
        <v>28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3" t="s">
        <v>29</v>
      </c>
      <c r="C15" s="84" t="s">
        <v>6</v>
      </c>
      <c r="D15" s="84" t="s">
        <v>55</v>
      </c>
      <c r="E15" s="85" t="s">
        <v>56</v>
      </c>
      <c r="F15" s="97" t="s">
        <v>57</v>
      </c>
      <c r="G15" s="51" t="s">
        <v>34</v>
      </c>
      <c r="H15" s="54" t="s">
        <v>35</v>
      </c>
      <c r="I15" s="26"/>
      <c r="J15" s="48"/>
    </row>
    <row r="16" spans="1:23" ht="18" customHeight="1" x14ac:dyDescent="0.25">
      <c r="A16" s="11"/>
      <c r="B16" s="86">
        <v>1</v>
      </c>
      <c r="C16" s="87" t="s">
        <v>30</v>
      </c>
      <c r="D16" s="88">
        <f>'Kryci_list 14048'!D16+'Kryci_list 14049'!D16+'Kryci_list 14050'!D16+'Kryci_list 14051'!D16</f>
        <v>0</v>
      </c>
      <c r="E16" s="89">
        <f>'Kryci_list 14048'!E16+'Kryci_list 14049'!E16+'Kryci_list 14050'!E16+'Kryci_list 14051'!E16</f>
        <v>0</v>
      </c>
      <c r="F16" s="98">
        <f>'Kryci_list 14048'!F16+'Kryci_list 14049'!F16+'Kryci_list 14050'!F16+'Kryci_list 14051'!F16</f>
        <v>0</v>
      </c>
      <c r="G16" s="52">
        <v>6</v>
      </c>
      <c r="H16" s="107"/>
      <c r="I16" s="121"/>
      <c r="J16" s="118">
        <f>Rekapitulácia!F11</f>
        <v>0</v>
      </c>
    </row>
    <row r="17" spans="1:10" ht="18" customHeight="1" x14ac:dyDescent="0.25">
      <c r="A17" s="11"/>
      <c r="B17" s="59">
        <v>2</v>
      </c>
      <c r="C17" s="63" t="s">
        <v>31</v>
      </c>
      <c r="D17" s="70">
        <f>'Kryci_list 14048'!D17+'Kryci_list 14049'!D17+'Kryci_list 14050'!D17+'Kryci_list 14051'!D17</f>
        <v>0</v>
      </c>
      <c r="E17" s="68">
        <f>'Kryci_list 14048'!E17+'Kryci_list 14049'!E17+'Kryci_list 14050'!E17+'Kryci_list 14051'!E17</f>
        <v>0</v>
      </c>
      <c r="F17" s="73">
        <f>'Kryci_list 14048'!F17+'Kryci_list 14049'!F17+'Kryci_list 14050'!F17+'Kryci_list 14051'!F17</f>
        <v>0</v>
      </c>
      <c r="G17" s="53">
        <v>7</v>
      </c>
      <c r="H17" s="108" t="s">
        <v>36</v>
      </c>
      <c r="I17" s="121"/>
      <c r="J17" s="119">
        <f>Rekapitulácia!E11</f>
        <v>0</v>
      </c>
    </row>
    <row r="18" spans="1:10" ht="18" customHeight="1" x14ac:dyDescent="0.25">
      <c r="A18" s="11"/>
      <c r="B18" s="60">
        <v>3</v>
      </c>
      <c r="C18" s="64" t="s">
        <v>32</v>
      </c>
      <c r="D18" s="71">
        <f>'Kryci_list 14048'!D18+'Kryci_list 14049'!D18+'Kryci_list 14050'!D18+'Kryci_list 14051'!D18</f>
        <v>0</v>
      </c>
      <c r="E18" s="69">
        <f>'Kryci_list 14048'!E18+'Kryci_list 14049'!E18+'Kryci_list 14050'!E18+'Kryci_list 14051'!E18</f>
        <v>0</v>
      </c>
      <c r="F18" s="74">
        <f>'Kryci_list 14048'!F18+'Kryci_list 14049'!F18+'Kryci_list 14050'!F18+'Kryci_list 14051'!F18</f>
        <v>0</v>
      </c>
      <c r="G18" s="53">
        <v>8</v>
      </c>
      <c r="H18" s="108" t="s">
        <v>37</v>
      </c>
      <c r="I18" s="121"/>
      <c r="J18" s="119">
        <f>Rekapitulácia!D11</f>
        <v>0</v>
      </c>
    </row>
    <row r="19" spans="1:10" ht="18" customHeight="1" x14ac:dyDescent="0.25">
      <c r="A19" s="11"/>
      <c r="B19" s="60">
        <v>4</v>
      </c>
      <c r="C19" s="65"/>
      <c r="D19" s="71"/>
      <c r="E19" s="69"/>
      <c r="F19" s="74"/>
      <c r="G19" s="53">
        <v>9</v>
      </c>
      <c r="H19" s="117"/>
      <c r="I19" s="121"/>
      <c r="J19" s="120"/>
    </row>
    <row r="20" spans="1:10" ht="18" customHeight="1" thickBot="1" x14ac:dyDescent="0.3">
      <c r="A20" s="11"/>
      <c r="B20" s="60">
        <v>5</v>
      </c>
      <c r="C20" s="66" t="s">
        <v>33</v>
      </c>
      <c r="D20" s="72"/>
      <c r="E20" s="92"/>
      <c r="F20" s="99">
        <f>SUM(F16:F19)</f>
        <v>0</v>
      </c>
      <c r="G20" s="53">
        <v>10</v>
      </c>
      <c r="H20" s="108" t="s">
        <v>33</v>
      </c>
      <c r="I20" s="123"/>
      <c r="J20" s="91">
        <f>SUM(J16:J19)</f>
        <v>0</v>
      </c>
    </row>
    <row r="21" spans="1:10" ht="18" customHeight="1" thickTop="1" x14ac:dyDescent="0.25">
      <c r="A21" s="11"/>
      <c r="B21" s="57" t="s">
        <v>45</v>
      </c>
      <c r="C21" s="61" t="s">
        <v>7</v>
      </c>
      <c r="D21" s="67"/>
      <c r="E21" s="18"/>
      <c r="F21" s="90"/>
      <c r="G21" s="57" t="s">
        <v>51</v>
      </c>
      <c r="H21" s="54" t="s">
        <v>7</v>
      </c>
      <c r="I21" s="28"/>
      <c r="J21" s="124"/>
    </row>
    <row r="22" spans="1:10" ht="18" customHeight="1" x14ac:dyDescent="0.25">
      <c r="A22" s="11"/>
      <c r="B22" s="52">
        <v>11</v>
      </c>
      <c r="C22" s="55" t="s">
        <v>46</v>
      </c>
      <c r="D22" s="79"/>
      <c r="E22" s="82"/>
      <c r="F22" s="73">
        <f>'Kryci_list 14048'!F22+'Kryci_list 14049'!F22+'Kryci_list 14050'!F22+'Kryci_list 14051'!F22</f>
        <v>0</v>
      </c>
      <c r="G22" s="52">
        <v>16</v>
      </c>
      <c r="H22" s="107" t="s">
        <v>52</v>
      </c>
      <c r="I22" s="121"/>
      <c r="J22" s="118">
        <f>'Kryci_list 14048'!J22+'Kryci_list 14049'!J22+'Kryci_list 14050'!J22+'Kryci_list 14051'!J22</f>
        <v>0</v>
      </c>
    </row>
    <row r="23" spans="1:10" ht="18" customHeight="1" x14ac:dyDescent="0.25">
      <c r="A23" s="11"/>
      <c r="B23" s="53">
        <v>12</v>
      </c>
      <c r="C23" s="56" t="s">
        <v>47</v>
      </c>
      <c r="D23" s="58"/>
      <c r="E23" s="82"/>
      <c r="F23" s="74">
        <f>'Kryci_list 14048'!F23+'Kryci_list 14049'!F23+'Kryci_list 14050'!F23+'Kryci_list 14051'!F23</f>
        <v>0</v>
      </c>
      <c r="G23" s="53">
        <v>17</v>
      </c>
      <c r="H23" s="108" t="s">
        <v>53</v>
      </c>
      <c r="I23" s="121"/>
      <c r="J23" s="119">
        <f>'Kryci_list 14048'!J23+'Kryci_list 14049'!J23+'Kryci_list 14050'!J23+'Kryci_list 14051'!J23</f>
        <v>0</v>
      </c>
    </row>
    <row r="24" spans="1:10" ht="18" customHeight="1" x14ac:dyDescent="0.25">
      <c r="A24" s="11"/>
      <c r="B24" s="53">
        <v>13</v>
      </c>
      <c r="C24" s="56" t="s">
        <v>48</v>
      </c>
      <c r="D24" s="58"/>
      <c r="E24" s="82"/>
      <c r="F24" s="74">
        <f>'Kryci_list 14048'!F24+'Kryci_list 14049'!F24+'Kryci_list 14050'!F24+'Kryci_list 14051'!F24</f>
        <v>0</v>
      </c>
      <c r="G24" s="53">
        <v>18</v>
      </c>
      <c r="H24" s="108" t="s">
        <v>54</v>
      </c>
      <c r="I24" s="121"/>
      <c r="J24" s="119">
        <f>'Kryci_list 14048'!J24+'Kryci_list 14049'!J24+'Kryci_list 14050'!J24+'Kryci_list 14051'!J24</f>
        <v>0</v>
      </c>
    </row>
    <row r="25" spans="1:10" ht="18" customHeight="1" x14ac:dyDescent="0.25">
      <c r="A25" s="11"/>
      <c r="B25" s="53">
        <v>14</v>
      </c>
      <c r="C25" s="19"/>
      <c r="D25" s="58"/>
      <c r="E25" s="82"/>
      <c r="F25" s="80"/>
      <c r="G25" s="53">
        <v>19</v>
      </c>
      <c r="H25" s="117"/>
      <c r="I25" s="121"/>
      <c r="J25" s="119"/>
    </row>
    <row r="26" spans="1:10" ht="18" customHeight="1" thickBot="1" x14ac:dyDescent="0.3">
      <c r="A26" s="11"/>
      <c r="B26" s="53">
        <v>15</v>
      </c>
      <c r="C26" s="56"/>
      <c r="D26" s="58"/>
      <c r="E26" s="58"/>
      <c r="F26" s="100"/>
      <c r="G26" s="53">
        <v>20</v>
      </c>
      <c r="H26" s="108" t="s">
        <v>33</v>
      </c>
      <c r="I26" s="123"/>
      <c r="J26" s="91">
        <f>SUM(J22:J25)+SUM(F22:F25)</f>
        <v>0</v>
      </c>
    </row>
    <row r="27" spans="1:10" ht="18" customHeight="1" thickTop="1" x14ac:dyDescent="0.25">
      <c r="A27" s="11"/>
      <c r="B27" s="93"/>
      <c r="C27" s="135" t="s">
        <v>60</v>
      </c>
      <c r="D27" s="128"/>
      <c r="E27" s="94"/>
      <c r="F27" s="29"/>
      <c r="G27" s="101" t="s">
        <v>38</v>
      </c>
      <c r="H27" s="96" t="s">
        <v>39</v>
      </c>
      <c r="I27" s="28"/>
      <c r="J27" s="31"/>
    </row>
    <row r="28" spans="1:10" ht="18" customHeight="1" x14ac:dyDescent="0.25">
      <c r="A28" s="11"/>
      <c r="B28" s="25"/>
      <c r="C28" s="126"/>
      <c r="D28" s="129"/>
      <c r="E28" s="21"/>
      <c r="F28" s="11"/>
      <c r="G28" s="102">
        <v>21</v>
      </c>
      <c r="H28" s="106" t="s">
        <v>40</v>
      </c>
      <c r="I28" s="114"/>
      <c r="J28" s="110">
        <f>F20+J20+F26+J26</f>
        <v>0</v>
      </c>
    </row>
    <row r="29" spans="1:10" ht="18" customHeight="1" x14ac:dyDescent="0.25">
      <c r="A29" s="11"/>
      <c r="B29" s="75"/>
      <c r="C29" s="127"/>
      <c r="D29" s="130"/>
      <c r="E29" s="21"/>
      <c r="F29" s="11"/>
      <c r="G29" s="52">
        <v>22</v>
      </c>
      <c r="H29" s="107" t="s">
        <v>41</v>
      </c>
      <c r="I29" s="115">
        <f>Rekapitulácia!B12</f>
        <v>0</v>
      </c>
      <c r="J29" s="111">
        <f>ROUND(((ROUND(I29,2)*20)/100),2)*1</f>
        <v>0</v>
      </c>
    </row>
    <row r="30" spans="1:10" ht="18" customHeight="1" x14ac:dyDescent="0.25">
      <c r="A30" s="11"/>
      <c r="B30" s="22"/>
      <c r="C30" s="117"/>
      <c r="D30" s="121"/>
      <c r="E30" s="21"/>
      <c r="F30" s="11"/>
      <c r="G30" s="53">
        <v>23</v>
      </c>
      <c r="H30" s="108" t="s">
        <v>42</v>
      </c>
      <c r="I30" s="81">
        <f>Rekapitulácia!B13</f>
        <v>0</v>
      </c>
      <c r="J30" s="112">
        <f>ROUND(((ROUND(I30,2)*0)/100),2)</f>
        <v>0</v>
      </c>
    </row>
    <row r="31" spans="1:10" ht="18" customHeight="1" x14ac:dyDescent="0.25">
      <c r="A31" s="11"/>
      <c r="B31" s="23"/>
      <c r="C31" s="131"/>
      <c r="D31" s="132"/>
      <c r="E31" s="21"/>
      <c r="F31" s="11"/>
      <c r="G31" s="53">
        <v>24</v>
      </c>
      <c r="H31" s="108" t="s">
        <v>43</v>
      </c>
      <c r="I31" s="27"/>
      <c r="J31" s="195">
        <f>SUM(J28:J30)</f>
        <v>0</v>
      </c>
    </row>
    <row r="32" spans="1:10" ht="18" customHeight="1" thickBot="1" x14ac:dyDescent="0.3">
      <c r="A32" s="11"/>
      <c r="B32" s="41"/>
      <c r="C32" s="109"/>
      <c r="D32" s="116"/>
      <c r="E32" s="76"/>
      <c r="F32" s="77"/>
      <c r="G32" s="191" t="s">
        <v>44</v>
      </c>
      <c r="H32" s="192"/>
      <c r="I32" s="193"/>
      <c r="J32" s="194"/>
    </row>
    <row r="33" spans="1:10" ht="18" customHeight="1" thickTop="1" x14ac:dyDescent="0.25">
      <c r="A33" s="11"/>
      <c r="B33" s="93"/>
      <c r="C33" s="94"/>
      <c r="D33" s="133" t="s">
        <v>58</v>
      </c>
      <c r="E33" s="15"/>
      <c r="F33" s="15"/>
      <c r="G33" s="14"/>
      <c r="H33" s="133" t="s">
        <v>59</v>
      </c>
      <c r="I33" s="29"/>
      <c r="J33" s="32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5"/>
      <c r="C40" s="76"/>
      <c r="D40" s="12"/>
      <c r="E40" s="12"/>
      <c r="F40" s="12"/>
      <c r="G40" s="12"/>
      <c r="H40" s="12"/>
      <c r="I40" s="77"/>
      <c r="J40" s="78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16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18</v>
      </c>
      <c r="C3" s="35"/>
      <c r="D3" s="36"/>
      <c r="E3" s="36"/>
      <c r="F3" s="36"/>
      <c r="G3" s="16"/>
      <c r="H3" s="16"/>
      <c r="I3" s="37" t="s">
        <v>17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19</v>
      </c>
      <c r="J4" s="30"/>
    </row>
    <row r="5" spans="1:23" ht="18" customHeight="1" thickBot="1" x14ac:dyDescent="0.3">
      <c r="A5" s="11"/>
      <c r="B5" s="38" t="s">
        <v>20</v>
      </c>
      <c r="C5" s="19"/>
      <c r="D5" s="16"/>
      <c r="E5" s="16"/>
      <c r="F5" s="39" t="s">
        <v>21</v>
      </c>
      <c r="G5" s="16"/>
      <c r="H5" s="16"/>
      <c r="I5" s="37" t="s">
        <v>22</v>
      </c>
      <c r="J5" s="40" t="s">
        <v>23</v>
      </c>
    </row>
    <row r="6" spans="1:23" ht="24.95" customHeight="1" thickTop="1" x14ac:dyDescent="0.25">
      <c r="A6" s="11"/>
      <c r="B6" s="202" t="s">
        <v>24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27</v>
      </c>
      <c r="C7" s="42"/>
      <c r="D7" s="17"/>
      <c r="E7" s="17"/>
      <c r="F7" s="17"/>
      <c r="G7" s="50" t="s">
        <v>28</v>
      </c>
      <c r="H7" s="17"/>
      <c r="I7" s="28"/>
      <c r="J7" s="43"/>
    </row>
    <row r="8" spans="1:23" ht="20.100000000000001" customHeight="1" x14ac:dyDescent="0.25">
      <c r="A8" s="11"/>
      <c r="B8" s="205" t="s">
        <v>25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27</v>
      </c>
      <c r="C9" s="19"/>
      <c r="D9" s="16"/>
      <c r="E9" s="16"/>
      <c r="F9" s="16"/>
      <c r="G9" s="39" t="s">
        <v>28</v>
      </c>
      <c r="H9" s="16"/>
      <c r="I9" s="27"/>
      <c r="J9" s="30"/>
    </row>
    <row r="10" spans="1:23" ht="20.100000000000001" customHeight="1" x14ac:dyDescent="0.25">
      <c r="A10" s="11"/>
      <c r="B10" s="205" t="s">
        <v>26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27</v>
      </c>
      <c r="C11" s="19"/>
      <c r="D11" s="16"/>
      <c r="E11" s="16"/>
      <c r="F11" s="16"/>
      <c r="G11" s="39" t="s">
        <v>28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3" t="s">
        <v>29</v>
      </c>
      <c r="C15" s="84" t="s">
        <v>6</v>
      </c>
      <c r="D15" s="84" t="s">
        <v>55</v>
      </c>
      <c r="E15" s="85" t="s">
        <v>56</v>
      </c>
      <c r="F15" s="97" t="s">
        <v>57</v>
      </c>
      <c r="G15" s="51" t="s">
        <v>34</v>
      </c>
      <c r="H15" s="54" t="s">
        <v>35</v>
      </c>
      <c r="I15" s="26"/>
      <c r="J15" s="48"/>
    </row>
    <row r="16" spans="1:23" ht="18" customHeight="1" x14ac:dyDescent="0.25">
      <c r="A16" s="11"/>
      <c r="B16" s="86">
        <v>1</v>
      </c>
      <c r="C16" s="87" t="s">
        <v>30</v>
      </c>
      <c r="D16" s="88">
        <f>'Rekap 14048'!B17</f>
        <v>0</v>
      </c>
      <c r="E16" s="89">
        <f>'Rekap 14048'!C17</f>
        <v>0</v>
      </c>
      <c r="F16" s="98">
        <f>'Rekap 14048'!D17</f>
        <v>0</v>
      </c>
      <c r="G16" s="52">
        <v>6</v>
      </c>
      <c r="H16" s="107"/>
      <c r="I16" s="121"/>
      <c r="J16" s="118">
        <v>0</v>
      </c>
    </row>
    <row r="17" spans="1:26" ht="18" customHeight="1" x14ac:dyDescent="0.25">
      <c r="A17" s="11"/>
      <c r="B17" s="59">
        <v>2</v>
      </c>
      <c r="C17" s="63" t="s">
        <v>31</v>
      </c>
      <c r="D17" s="70">
        <f>'Rekap 14048'!B21</f>
        <v>0</v>
      </c>
      <c r="E17" s="68">
        <f>'Rekap 14048'!C21</f>
        <v>0</v>
      </c>
      <c r="F17" s="73">
        <f>'Rekap 14048'!D21</f>
        <v>0</v>
      </c>
      <c r="G17" s="53">
        <v>7</v>
      </c>
      <c r="H17" s="108" t="s">
        <v>36</v>
      </c>
      <c r="I17" s="121"/>
      <c r="J17" s="119">
        <f>'SO 14048'!Z54</f>
        <v>0</v>
      </c>
    </row>
    <row r="18" spans="1:26" ht="18" customHeight="1" x14ac:dyDescent="0.25">
      <c r="A18" s="11"/>
      <c r="B18" s="60">
        <v>3</v>
      </c>
      <c r="C18" s="64" t="s">
        <v>32</v>
      </c>
      <c r="D18" s="71"/>
      <c r="E18" s="69"/>
      <c r="F18" s="74"/>
      <c r="G18" s="53">
        <v>8</v>
      </c>
      <c r="H18" s="108" t="s">
        <v>37</v>
      </c>
      <c r="I18" s="121"/>
      <c r="J18" s="119">
        <v>0</v>
      </c>
    </row>
    <row r="19" spans="1:26" ht="18" customHeight="1" x14ac:dyDescent="0.25">
      <c r="A19" s="11"/>
      <c r="B19" s="60">
        <v>4</v>
      </c>
      <c r="C19" s="65"/>
      <c r="D19" s="71"/>
      <c r="E19" s="69"/>
      <c r="F19" s="74"/>
      <c r="G19" s="53">
        <v>9</v>
      </c>
      <c r="H19" s="117"/>
      <c r="I19" s="121"/>
      <c r="J19" s="120"/>
    </row>
    <row r="20" spans="1:26" ht="18" customHeight="1" thickBot="1" x14ac:dyDescent="0.3">
      <c r="A20" s="11"/>
      <c r="B20" s="60">
        <v>5</v>
      </c>
      <c r="C20" s="66" t="s">
        <v>33</v>
      </c>
      <c r="D20" s="72"/>
      <c r="E20" s="92"/>
      <c r="F20" s="99">
        <f>SUM(F16:F19)</f>
        <v>0</v>
      </c>
      <c r="G20" s="53">
        <v>10</v>
      </c>
      <c r="H20" s="108" t="s">
        <v>33</v>
      </c>
      <c r="I20" s="123"/>
      <c r="J20" s="91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7"/>
      <c r="E21" s="18"/>
      <c r="F21" s="90"/>
      <c r="G21" s="57" t="s">
        <v>51</v>
      </c>
      <c r="H21" s="54" t="s">
        <v>7</v>
      </c>
      <c r="I21" s="28"/>
      <c r="J21" s="124"/>
    </row>
    <row r="22" spans="1:26" ht="18" customHeight="1" x14ac:dyDescent="0.25">
      <c r="A22" s="11"/>
      <c r="B22" s="52">
        <v>11</v>
      </c>
      <c r="C22" s="55" t="s">
        <v>46</v>
      </c>
      <c r="D22" s="79"/>
      <c r="E22" s="81" t="s">
        <v>49</v>
      </c>
      <c r="F22" s="73">
        <f>((F16*U22*0)+(F17*V22*0)+(F18*W22*0))/100</f>
        <v>0</v>
      </c>
      <c r="G22" s="52">
        <v>16</v>
      </c>
      <c r="H22" s="107" t="s">
        <v>52</v>
      </c>
      <c r="I22" s="122" t="s">
        <v>49</v>
      </c>
      <c r="J22" s="118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1" t="s">
        <v>50</v>
      </c>
      <c r="F23" s="74">
        <f>((F16*U23*0)+(F17*V23*0)+(F18*W23*0))/100</f>
        <v>0</v>
      </c>
      <c r="G23" s="53">
        <v>17</v>
      </c>
      <c r="H23" s="108" t="s">
        <v>53</v>
      </c>
      <c r="I23" s="122" t="s">
        <v>49</v>
      </c>
      <c r="J23" s="119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1" t="s">
        <v>49</v>
      </c>
      <c r="F24" s="74">
        <f>((F16*U24*0)+(F17*V24*0)+(F18*W24*0))/100</f>
        <v>0</v>
      </c>
      <c r="G24" s="53">
        <v>18</v>
      </c>
      <c r="H24" s="108" t="s">
        <v>54</v>
      </c>
      <c r="I24" s="122" t="s">
        <v>50</v>
      </c>
      <c r="J24" s="119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2"/>
      <c r="F25" s="80"/>
      <c r="G25" s="53">
        <v>19</v>
      </c>
      <c r="H25" s="117"/>
      <c r="I25" s="121"/>
      <c r="J25" s="120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100"/>
      <c r="G26" s="53">
        <v>20</v>
      </c>
      <c r="H26" s="108" t="s">
        <v>33</v>
      </c>
      <c r="I26" s="123"/>
      <c r="J26" s="91">
        <f>SUM(J22:J25)+SUM(F22:F25)</f>
        <v>0</v>
      </c>
    </row>
    <row r="27" spans="1:26" ht="18" customHeight="1" thickTop="1" x14ac:dyDescent="0.25">
      <c r="A27" s="11"/>
      <c r="B27" s="93"/>
      <c r="C27" s="135" t="s">
        <v>60</v>
      </c>
      <c r="D27" s="128"/>
      <c r="E27" s="94"/>
      <c r="F27" s="29"/>
      <c r="G27" s="101" t="s">
        <v>38</v>
      </c>
      <c r="H27" s="96" t="s">
        <v>39</v>
      </c>
      <c r="I27" s="28"/>
      <c r="J27" s="31"/>
    </row>
    <row r="28" spans="1:26" ht="18" customHeight="1" x14ac:dyDescent="0.25">
      <c r="A28" s="11"/>
      <c r="B28" s="25"/>
      <c r="C28" s="126"/>
      <c r="D28" s="129"/>
      <c r="E28" s="21"/>
      <c r="F28" s="11"/>
      <c r="G28" s="102">
        <v>21</v>
      </c>
      <c r="H28" s="106" t="s">
        <v>40</v>
      </c>
      <c r="I28" s="114"/>
      <c r="J28" s="110">
        <f>F20+J20+F26+J26</f>
        <v>0</v>
      </c>
    </row>
    <row r="29" spans="1:26" ht="18" customHeight="1" x14ac:dyDescent="0.25">
      <c r="A29" s="11"/>
      <c r="B29" s="75"/>
      <c r="C29" s="127"/>
      <c r="D29" s="130"/>
      <c r="E29" s="21"/>
      <c r="F29" s="11"/>
      <c r="G29" s="52">
        <v>22</v>
      </c>
      <c r="H29" s="107" t="s">
        <v>41</v>
      </c>
      <c r="I29" s="115">
        <f>J28-SUM('SO 14048'!K9:'SO 14048'!K53)</f>
        <v>0</v>
      </c>
      <c r="J29" s="111">
        <f>ROUND(((ROUND(I29,2)*20)*1/100),2)</f>
        <v>0</v>
      </c>
    </row>
    <row r="30" spans="1:26" ht="18" customHeight="1" x14ac:dyDescent="0.25">
      <c r="A30" s="11"/>
      <c r="B30" s="22"/>
      <c r="C30" s="117"/>
      <c r="D30" s="121"/>
      <c r="E30" s="21"/>
      <c r="F30" s="11"/>
      <c r="G30" s="53">
        <v>23</v>
      </c>
      <c r="H30" s="108" t="s">
        <v>42</v>
      </c>
      <c r="I30" s="81">
        <f>SUM('SO 14048'!K9:'SO 14048'!K53)</f>
        <v>0</v>
      </c>
      <c r="J30" s="112">
        <f>ROUND(((ROUND(I30,2)*0)/100),2)</f>
        <v>0</v>
      </c>
    </row>
    <row r="31" spans="1:26" ht="18" customHeight="1" x14ac:dyDescent="0.25">
      <c r="A31" s="11"/>
      <c r="B31" s="23"/>
      <c r="C31" s="131"/>
      <c r="D31" s="132"/>
      <c r="E31" s="21"/>
      <c r="F31" s="11"/>
      <c r="G31" s="102">
        <v>24</v>
      </c>
      <c r="H31" s="106" t="s">
        <v>43</v>
      </c>
      <c r="I31" s="105"/>
      <c r="J31" s="125">
        <f>SUM(J28:J30)</f>
        <v>0</v>
      </c>
    </row>
    <row r="32" spans="1:26" ht="18" customHeight="1" thickBot="1" x14ac:dyDescent="0.3">
      <c r="A32" s="11"/>
      <c r="B32" s="41"/>
      <c r="C32" s="109"/>
      <c r="D32" s="116"/>
      <c r="E32" s="76"/>
      <c r="F32" s="77"/>
      <c r="G32" s="52" t="s">
        <v>44</v>
      </c>
      <c r="H32" s="109"/>
      <c r="I32" s="116"/>
      <c r="J32" s="113"/>
    </row>
    <row r="33" spans="1:10" ht="18" customHeight="1" thickTop="1" x14ac:dyDescent="0.25">
      <c r="A33" s="11"/>
      <c r="B33" s="93"/>
      <c r="C33" s="94"/>
      <c r="D33" s="133" t="s">
        <v>58</v>
      </c>
      <c r="E33" s="15"/>
      <c r="F33" s="95"/>
      <c r="G33" s="103">
        <v>26</v>
      </c>
      <c r="H33" s="134" t="s">
        <v>59</v>
      </c>
      <c r="I33" s="29"/>
      <c r="J33" s="104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5"/>
      <c r="C40" s="76"/>
      <c r="D40" s="12"/>
      <c r="E40" s="12"/>
      <c r="F40" s="12"/>
      <c r="G40" s="12"/>
      <c r="H40" s="12"/>
      <c r="I40" s="77"/>
      <c r="J40" s="78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24</v>
      </c>
      <c r="B1" s="212"/>
      <c r="C1" s="212"/>
      <c r="D1" s="213"/>
      <c r="E1" s="138" t="s">
        <v>21</v>
      </c>
      <c r="F1" s="137"/>
      <c r="W1">
        <v>30.126000000000001</v>
      </c>
    </row>
    <row r="2" spans="1:26" ht="20.100000000000001" customHeight="1" x14ac:dyDescent="0.25">
      <c r="A2" s="211" t="s">
        <v>25</v>
      </c>
      <c r="B2" s="212"/>
      <c r="C2" s="212"/>
      <c r="D2" s="213"/>
      <c r="E2" s="138" t="s">
        <v>19</v>
      </c>
      <c r="F2" s="137"/>
    </row>
    <row r="3" spans="1:26" ht="20.100000000000001" customHeight="1" x14ac:dyDescent="0.25">
      <c r="A3" s="211" t="s">
        <v>26</v>
      </c>
      <c r="B3" s="212"/>
      <c r="C3" s="212"/>
      <c r="D3" s="213"/>
      <c r="E3" s="138" t="s">
        <v>64</v>
      </c>
      <c r="F3" s="137"/>
    </row>
    <row r="4" spans="1:26" x14ac:dyDescent="0.25">
      <c r="A4" s="139" t="s">
        <v>1</v>
      </c>
      <c r="B4" s="136"/>
      <c r="C4" s="136"/>
      <c r="D4" s="136"/>
      <c r="E4" s="136"/>
      <c r="F4" s="136"/>
    </row>
    <row r="5" spans="1:26" x14ac:dyDescent="0.25">
      <c r="A5" s="139" t="s">
        <v>18</v>
      </c>
      <c r="B5" s="136"/>
      <c r="C5" s="136"/>
      <c r="D5" s="136"/>
      <c r="E5" s="136"/>
      <c r="F5" s="136"/>
    </row>
    <row r="6" spans="1:26" x14ac:dyDescent="0.25">
      <c r="A6" s="136"/>
      <c r="B6" s="136"/>
      <c r="C6" s="136"/>
      <c r="D6" s="136"/>
      <c r="E6" s="136"/>
      <c r="F6" s="136"/>
    </row>
    <row r="7" spans="1:26" x14ac:dyDescent="0.25">
      <c r="A7" s="136"/>
      <c r="B7" s="136"/>
      <c r="C7" s="136"/>
      <c r="D7" s="136"/>
      <c r="E7" s="136"/>
      <c r="F7" s="136"/>
    </row>
    <row r="8" spans="1:26" x14ac:dyDescent="0.25">
      <c r="A8" s="140" t="s">
        <v>65</v>
      </c>
      <c r="B8" s="136"/>
      <c r="C8" s="136"/>
      <c r="D8" s="136"/>
      <c r="E8" s="136"/>
      <c r="F8" s="136"/>
    </row>
    <row r="9" spans="1:26" x14ac:dyDescent="0.25">
      <c r="A9" s="141" t="s">
        <v>61</v>
      </c>
      <c r="B9" s="141" t="s">
        <v>55</v>
      </c>
      <c r="C9" s="141" t="s">
        <v>56</v>
      </c>
      <c r="D9" s="141" t="s">
        <v>33</v>
      </c>
      <c r="E9" s="141" t="s">
        <v>62</v>
      </c>
      <c r="F9" s="141" t="s">
        <v>63</v>
      </c>
    </row>
    <row r="10" spans="1:26" x14ac:dyDescent="0.25">
      <c r="A10" s="148" t="s">
        <v>66</v>
      </c>
      <c r="B10" s="149"/>
      <c r="C10" s="145"/>
      <c r="D10" s="145"/>
      <c r="E10" s="146"/>
      <c r="F10" s="146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</row>
    <row r="11" spans="1:26" x14ac:dyDescent="0.25">
      <c r="A11" s="150" t="s">
        <v>67</v>
      </c>
      <c r="B11" s="151">
        <f>'SO 14048'!L14</f>
        <v>0</v>
      </c>
      <c r="C11" s="151">
        <f>'SO 14048'!M14</f>
        <v>0</v>
      </c>
      <c r="D11" s="151">
        <f>'SO 14048'!I14</f>
        <v>0</v>
      </c>
      <c r="E11" s="152">
        <f>'SO 14048'!P14</f>
        <v>0</v>
      </c>
      <c r="F11" s="152">
        <f>'SO 14048'!S14</f>
        <v>0</v>
      </c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</row>
    <row r="12" spans="1:26" x14ac:dyDescent="0.25">
      <c r="A12" s="150" t="s">
        <v>68</v>
      </c>
      <c r="B12" s="151">
        <f>'SO 14048'!L18</f>
        <v>0</v>
      </c>
      <c r="C12" s="151">
        <f>'SO 14048'!M18</f>
        <v>0</v>
      </c>
      <c r="D12" s="151">
        <f>'SO 14048'!I18</f>
        <v>0</v>
      </c>
      <c r="E12" s="152">
        <f>'SO 14048'!P18</f>
        <v>0.01</v>
      </c>
      <c r="F12" s="152">
        <f>'SO 14048'!S18</f>
        <v>2.09</v>
      </c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</row>
    <row r="13" spans="1:26" x14ac:dyDescent="0.25">
      <c r="A13" s="150" t="s">
        <v>69</v>
      </c>
      <c r="B13" s="151">
        <f>'SO 14048'!L23</f>
        <v>0</v>
      </c>
      <c r="C13" s="151">
        <f>'SO 14048'!M23</f>
        <v>0</v>
      </c>
      <c r="D13" s="151">
        <f>'SO 14048'!I23</f>
        <v>0</v>
      </c>
      <c r="E13" s="152">
        <f>'SO 14048'!P23</f>
        <v>0.8</v>
      </c>
      <c r="F13" s="152">
        <f>'SO 14048'!S23</f>
        <v>73.819999999999993</v>
      </c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</row>
    <row r="14" spans="1:26" x14ac:dyDescent="0.25">
      <c r="A14" s="150" t="s">
        <v>70</v>
      </c>
      <c r="B14" s="151">
        <f>'SO 14048'!L29</f>
        <v>0</v>
      </c>
      <c r="C14" s="151">
        <f>'SO 14048'!M29</f>
        <v>0</v>
      </c>
      <c r="D14" s="151">
        <f>'SO 14048'!I29</f>
        <v>0</v>
      </c>
      <c r="E14" s="152">
        <f>'SO 14048'!P29</f>
        <v>1.04</v>
      </c>
      <c r="F14" s="152">
        <f>'SO 14048'!S29</f>
        <v>12.3</v>
      </c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</row>
    <row r="15" spans="1:26" x14ac:dyDescent="0.25">
      <c r="A15" s="150" t="s">
        <v>71</v>
      </c>
      <c r="B15" s="151">
        <f>'SO 14048'!L38</f>
        <v>0</v>
      </c>
      <c r="C15" s="151">
        <f>'SO 14048'!M38</f>
        <v>0</v>
      </c>
      <c r="D15" s="151">
        <f>'SO 14048'!I38</f>
        <v>0</v>
      </c>
      <c r="E15" s="152">
        <f>'SO 14048'!P38</f>
        <v>2.36</v>
      </c>
      <c r="F15" s="152">
        <f>'SO 14048'!S38</f>
        <v>30.17</v>
      </c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</row>
    <row r="16" spans="1:26" x14ac:dyDescent="0.25">
      <c r="A16" s="150" t="s">
        <v>72</v>
      </c>
      <c r="B16" s="151">
        <f>'SO 14048'!L42</f>
        <v>0</v>
      </c>
      <c r="C16" s="151">
        <f>'SO 14048'!M42</f>
        <v>0</v>
      </c>
      <c r="D16" s="151">
        <f>'SO 14048'!I42</f>
        <v>0</v>
      </c>
      <c r="E16" s="152">
        <f>'SO 14048'!P42</f>
        <v>0</v>
      </c>
      <c r="F16" s="152">
        <f>'SO 14048'!S42</f>
        <v>0</v>
      </c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</row>
    <row r="17" spans="1:26" x14ac:dyDescent="0.25">
      <c r="A17" s="2" t="s">
        <v>66</v>
      </c>
      <c r="B17" s="153">
        <f>'SO 14048'!L44</f>
        <v>0</v>
      </c>
      <c r="C17" s="153">
        <f>'SO 14048'!M44</f>
        <v>0</v>
      </c>
      <c r="D17" s="153">
        <f>'SO 14048'!I44</f>
        <v>0</v>
      </c>
      <c r="E17" s="154">
        <f>'SO 14048'!P44</f>
        <v>4.22</v>
      </c>
      <c r="F17" s="154">
        <f>'SO 14048'!S44</f>
        <v>118.38</v>
      </c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</row>
    <row r="18" spans="1:26" x14ac:dyDescent="0.25">
      <c r="A18" s="1"/>
      <c r="B18" s="143"/>
      <c r="C18" s="143"/>
      <c r="D18" s="143"/>
      <c r="E18" s="142"/>
      <c r="F18" s="142"/>
    </row>
    <row r="19" spans="1:26" x14ac:dyDescent="0.25">
      <c r="A19" s="2" t="s">
        <v>73</v>
      </c>
      <c r="B19" s="153"/>
      <c r="C19" s="151"/>
      <c r="D19" s="151"/>
      <c r="E19" s="152"/>
      <c r="F19" s="152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</row>
    <row r="20" spans="1:26" x14ac:dyDescent="0.25">
      <c r="A20" s="150" t="s">
        <v>74</v>
      </c>
      <c r="B20" s="151">
        <f>'SO 14048'!L51</f>
        <v>0</v>
      </c>
      <c r="C20" s="151">
        <f>'SO 14048'!M51</f>
        <v>0</v>
      </c>
      <c r="D20" s="151">
        <f>'SO 14048'!I51</f>
        <v>0</v>
      </c>
      <c r="E20" s="152">
        <f>'SO 14048'!P51</f>
        <v>0</v>
      </c>
      <c r="F20" s="152">
        <f>'SO 14048'!S51</f>
        <v>0.48</v>
      </c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</row>
    <row r="21" spans="1:26" x14ac:dyDescent="0.25">
      <c r="A21" s="2" t="s">
        <v>73</v>
      </c>
      <c r="B21" s="153">
        <f>'SO 14048'!L53</f>
        <v>0</v>
      </c>
      <c r="C21" s="153">
        <f>'SO 14048'!M53</f>
        <v>0</v>
      </c>
      <c r="D21" s="153">
        <f>'SO 14048'!I53</f>
        <v>0</v>
      </c>
      <c r="E21" s="154">
        <f>'SO 14048'!S53</f>
        <v>0.48</v>
      </c>
      <c r="F21" s="154">
        <f>'SO 14048'!V53</f>
        <v>0</v>
      </c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</row>
    <row r="22" spans="1:26" x14ac:dyDescent="0.25">
      <c r="A22" s="1"/>
      <c r="B22" s="143"/>
      <c r="C22" s="143"/>
      <c r="D22" s="143"/>
      <c r="E22" s="142"/>
      <c r="F22" s="142"/>
    </row>
    <row r="23" spans="1:26" x14ac:dyDescent="0.25">
      <c r="A23" s="2" t="s">
        <v>75</v>
      </c>
      <c r="B23" s="153">
        <f>'SO 14048'!L54</f>
        <v>0</v>
      </c>
      <c r="C23" s="153">
        <f>'SO 14048'!M54</f>
        <v>0</v>
      </c>
      <c r="D23" s="153">
        <f>'SO 14048'!I54</f>
        <v>0</v>
      </c>
      <c r="E23" s="154">
        <f>'SO 14048'!S54</f>
        <v>118.86</v>
      </c>
      <c r="F23" s="154">
        <f>'SO 14048'!V54</f>
        <v>0</v>
      </c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</row>
    <row r="24" spans="1:26" x14ac:dyDescent="0.25">
      <c r="A24" s="1"/>
      <c r="B24" s="143"/>
      <c r="C24" s="143"/>
      <c r="D24" s="143"/>
      <c r="E24" s="142"/>
      <c r="F24" s="142"/>
    </row>
    <row r="25" spans="1:26" x14ac:dyDescent="0.25">
      <c r="A25" s="1"/>
      <c r="B25" s="143"/>
      <c r="C25" s="143"/>
      <c r="D25" s="143"/>
      <c r="E25" s="142"/>
      <c r="F25" s="142"/>
    </row>
    <row r="26" spans="1:26" x14ac:dyDescent="0.25">
      <c r="A26" s="1"/>
      <c r="B26" s="143"/>
      <c r="C26" s="143"/>
      <c r="D26" s="143"/>
      <c r="E26" s="142"/>
      <c r="F26" s="142"/>
    </row>
    <row r="27" spans="1:26" x14ac:dyDescent="0.25">
      <c r="A27" s="1"/>
      <c r="B27" s="143"/>
      <c r="C27" s="143"/>
      <c r="D27" s="143"/>
      <c r="E27" s="142"/>
      <c r="F27" s="142"/>
    </row>
    <row r="28" spans="1:26" x14ac:dyDescent="0.25">
      <c r="A28" s="1"/>
      <c r="B28" s="143"/>
      <c r="C28" s="143"/>
      <c r="D28" s="143"/>
      <c r="E28" s="142"/>
      <c r="F28" s="142"/>
    </row>
    <row r="29" spans="1:26" x14ac:dyDescent="0.25">
      <c r="A29" s="1"/>
      <c r="B29" s="143"/>
      <c r="C29" s="143"/>
      <c r="D29" s="143"/>
      <c r="E29" s="142"/>
      <c r="F29" s="142"/>
    </row>
    <row r="30" spans="1:26" x14ac:dyDescent="0.25">
      <c r="A30" s="1"/>
      <c r="B30" s="143"/>
      <c r="C30" s="143"/>
      <c r="D30" s="143"/>
      <c r="E30" s="142"/>
      <c r="F30" s="142"/>
    </row>
    <row r="31" spans="1:26" x14ac:dyDescent="0.25">
      <c r="A31" s="1"/>
      <c r="B31" s="143"/>
      <c r="C31" s="143"/>
      <c r="D31" s="143"/>
      <c r="E31" s="142"/>
      <c r="F31" s="142"/>
    </row>
    <row r="32" spans="1:26" x14ac:dyDescent="0.25">
      <c r="A32" s="1"/>
      <c r="B32" s="143"/>
      <c r="C32" s="143"/>
      <c r="D32" s="143"/>
      <c r="E32" s="142"/>
      <c r="F32" s="142"/>
    </row>
    <row r="33" spans="1:6" x14ac:dyDescent="0.25">
      <c r="A33" s="1"/>
      <c r="B33" s="143"/>
      <c r="C33" s="143"/>
      <c r="D33" s="143"/>
      <c r="E33" s="142"/>
      <c r="F33" s="142"/>
    </row>
    <row r="34" spans="1:6" x14ac:dyDescent="0.25">
      <c r="A34" s="1"/>
      <c r="B34" s="143"/>
      <c r="C34" s="143"/>
      <c r="D34" s="143"/>
      <c r="E34" s="142"/>
      <c r="F34" s="142"/>
    </row>
    <row r="35" spans="1:6" x14ac:dyDescent="0.25">
      <c r="A35" s="1"/>
      <c r="B35" s="143"/>
      <c r="C35" s="143"/>
      <c r="D35" s="143"/>
      <c r="E35" s="142"/>
      <c r="F35" s="142"/>
    </row>
    <row r="36" spans="1:6" x14ac:dyDescent="0.25">
      <c r="A36" s="1"/>
      <c r="B36" s="143"/>
      <c r="C36" s="143"/>
      <c r="D36" s="143"/>
      <c r="E36" s="142"/>
      <c r="F36" s="142"/>
    </row>
    <row r="37" spans="1:6" x14ac:dyDescent="0.25">
      <c r="A37" s="1"/>
      <c r="B37" s="143"/>
      <c r="C37" s="143"/>
      <c r="D37" s="143"/>
      <c r="E37" s="142"/>
      <c r="F37" s="142"/>
    </row>
    <row r="38" spans="1:6" x14ac:dyDescent="0.25">
      <c r="A38" s="1"/>
      <c r="B38" s="143"/>
      <c r="C38" s="143"/>
      <c r="D38" s="143"/>
      <c r="E38" s="142"/>
      <c r="F38" s="142"/>
    </row>
    <row r="39" spans="1:6" x14ac:dyDescent="0.25">
      <c r="A39" s="1"/>
      <c r="B39" s="143"/>
      <c r="C39" s="143"/>
      <c r="D39" s="143"/>
      <c r="E39" s="142"/>
      <c r="F39" s="142"/>
    </row>
    <row r="40" spans="1:6" x14ac:dyDescent="0.25">
      <c r="A40" s="1"/>
      <c r="B40" s="143"/>
      <c r="C40" s="143"/>
      <c r="D40" s="143"/>
      <c r="E40" s="142"/>
      <c r="F40" s="142"/>
    </row>
    <row r="41" spans="1:6" x14ac:dyDescent="0.25">
      <c r="A41" s="1"/>
      <c r="B41" s="143"/>
      <c r="C41" s="143"/>
      <c r="D41" s="143"/>
      <c r="E41" s="142"/>
      <c r="F41" s="142"/>
    </row>
    <row r="42" spans="1:6" x14ac:dyDescent="0.25">
      <c r="A42" s="1"/>
      <c r="B42" s="143"/>
      <c r="C42" s="143"/>
      <c r="D42" s="143"/>
      <c r="E42" s="142"/>
      <c r="F42" s="142"/>
    </row>
    <row r="43" spans="1:6" x14ac:dyDescent="0.25">
      <c r="A43" s="1"/>
      <c r="B43" s="143"/>
      <c r="C43" s="143"/>
      <c r="D43" s="143"/>
      <c r="E43" s="142"/>
      <c r="F43" s="142"/>
    </row>
    <row r="44" spans="1:6" x14ac:dyDescent="0.25">
      <c r="A44" s="1"/>
      <c r="B44" s="143"/>
      <c r="C44" s="143"/>
      <c r="D44" s="143"/>
      <c r="E44" s="142"/>
      <c r="F44" s="142"/>
    </row>
    <row r="45" spans="1:6" x14ac:dyDescent="0.25">
      <c r="A45" s="1"/>
      <c r="B45" s="143"/>
      <c r="C45" s="143"/>
      <c r="D45" s="143"/>
      <c r="E45" s="142"/>
      <c r="F45" s="142"/>
    </row>
    <row r="46" spans="1:6" x14ac:dyDescent="0.25">
      <c r="A46" s="1"/>
      <c r="B46" s="143"/>
      <c r="C46" s="143"/>
      <c r="D46" s="143"/>
      <c r="E46" s="142"/>
      <c r="F46" s="142"/>
    </row>
    <row r="47" spans="1:6" x14ac:dyDescent="0.25">
      <c r="A47" s="1"/>
      <c r="B47" s="143"/>
      <c r="C47" s="143"/>
      <c r="D47" s="143"/>
      <c r="E47" s="142"/>
      <c r="F47" s="142"/>
    </row>
    <row r="48" spans="1:6" x14ac:dyDescent="0.25">
      <c r="A48" s="1"/>
      <c r="B48" s="143"/>
      <c r="C48" s="143"/>
      <c r="D48" s="143"/>
      <c r="E48" s="142"/>
      <c r="F48" s="142"/>
    </row>
    <row r="49" spans="1:6" x14ac:dyDescent="0.25">
      <c r="A49" s="1"/>
      <c r="B49" s="143"/>
      <c r="C49" s="143"/>
      <c r="D49" s="143"/>
      <c r="E49" s="142"/>
      <c r="F49" s="142"/>
    </row>
    <row r="50" spans="1:6" x14ac:dyDescent="0.25">
      <c r="A50" s="1"/>
      <c r="B50" s="143"/>
      <c r="C50" s="143"/>
      <c r="D50" s="143"/>
      <c r="E50" s="142"/>
      <c r="F50" s="142"/>
    </row>
    <row r="51" spans="1:6" x14ac:dyDescent="0.25">
      <c r="A51" s="1"/>
      <c r="B51" s="143"/>
      <c r="C51" s="143"/>
      <c r="D51" s="143"/>
      <c r="E51" s="142"/>
      <c r="F51" s="142"/>
    </row>
    <row r="52" spans="1:6" x14ac:dyDescent="0.25">
      <c r="A52" s="1"/>
      <c r="B52" s="143"/>
      <c r="C52" s="143"/>
      <c r="D52" s="143"/>
      <c r="E52" s="142"/>
      <c r="F52" s="142"/>
    </row>
    <row r="53" spans="1:6" x14ac:dyDescent="0.25">
      <c r="A53" s="1"/>
      <c r="B53" s="143"/>
      <c r="C53" s="143"/>
      <c r="D53" s="143"/>
      <c r="E53" s="142"/>
      <c r="F53" s="142"/>
    </row>
    <row r="54" spans="1:6" x14ac:dyDescent="0.25">
      <c r="A54" s="1"/>
      <c r="B54" s="143"/>
      <c r="C54" s="143"/>
      <c r="D54" s="143"/>
      <c r="E54" s="142"/>
      <c r="F54" s="142"/>
    </row>
    <row r="55" spans="1:6" x14ac:dyDescent="0.25">
      <c r="A55" s="1"/>
      <c r="B55" s="143"/>
      <c r="C55" s="143"/>
      <c r="D55" s="143"/>
      <c r="E55" s="142"/>
      <c r="F55" s="142"/>
    </row>
    <row r="56" spans="1:6" x14ac:dyDescent="0.25">
      <c r="A56" s="1"/>
      <c r="B56" s="143"/>
      <c r="C56" s="143"/>
      <c r="D56" s="143"/>
      <c r="E56" s="142"/>
      <c r="F56" s="142"/>
    </row>
    <row r="57" spans="1:6" x14ac:dyDescent="0.25">
      <c r="A57" s="1"/>
      <c r="B57" s="143"/>
      <c r="C57" s="143"/>
      <c r="D57" s="143"/>
      <c r="E57" s="142"/>
      <c r="F57" s="142"/>
    </row>
    <row r="58" spans="1:6" x14ac:dyDescent="0.25">
      <c r="A58" s="1"/>
      <c r="B58" s="143"/>
      <c r="C58" s="143"/>
      <c r="D58" s="143"/>
      <c r="E58" s="142"/>
      <c r="F58" s="142"/>
    </row>
    <row r="59" spans="1:6" x14ac:dyDescent="0.25">
      <c r="A59" s="1"/>
      <c r="B59" s="143"/>
      <c r="C59" s="143"/>
      <c r="D59" s="143"/>
      <c r="E59" s="142"/>
      <c r="F59" s="142"/>
    </row>
    <row r="60" spans="1:6" x14ac:dyDescent="0.25">
      <c r="A60" s="1"/>
      <c r="B60" s="143"/>
      <c r="C60" s="143"/>
      <c r="D60" s="143"/>
      <c r="E60" s="142"/>
      <c r="F60" s="142"/>
    </row>
    <row r="61" spans="1:6" x14ac:dyDescent="0.25">
      <c r="A61" s="1"/>
      <c r="B61" s="143"/>
      <c r="C61" s="143"/>
      <c r="D61" s="143"/>
      <c r="E61" s="142"/>
      <c r="F61" s="142"/>
    </row>
    <row r="62" spans="1:6" x14ac:dyDescent="0.25">
      <c r="A62" s="1"/>
      <c r="B62" s="143"/>
      <c r="C62" s="143"/>
      <c r="D62" s="143"/>
      <c r="E62" s="142"/>
      <c r="F62" s="142"/>
    </row>
    <row r="63" spans="1:6" x14ac:dyDescent="0.25">
      <c r="A63" s="1"/>
      <c r="B63" s="143"/>
      <c r="C63" s="143"/>
      <c r="D63" s="143"/>
      <c r="E63" s="142"/>
      <c r="F63" s="142"/>
    </row>
    <row r="64" spans="1:6" x14ac:dyDescent="0.25">
      <c r="A64" s="1"/>
      <c r="B64" s="143"/>
      <c r="C64" s="143"/>
      <c r="D64" s="143"/>
      <c r="E64" s="142"/>
      <c r="F64" s="142"/>
    </row>
    <row r="65" spans="1:6" x14ac:dyDescent="0.25">
      <c r="A65" s="1"/>
      <c r="B65" s="143"/>
      <c r="C65" s="143"/>
      <c r="D65" s="143"/>
      <c r="E65" s="142"/>
      <c r="F65" s="142"/>
    </row>
    <row r="66" spans="1:6" x14ac:dyDescent="0.25">
      <c r="A66" s="1"/>
      <c r="B66" s="143"/>
      <c r="C66" s="143"/>
      <c r="D66" s="143"/>
      <c r="E66" s="142"/>
      <c r="F66" s="142"/>
    </row>
    <row r="67" spans="1:6" x14ac:dyDescent="0.25">
      <c r="A67" s="1"/>
      <c r="B67" s="143"/>
      <c r="C67" s="143"/>
      <c r="D67" s="143"/>
      <c r="E67" s="142"/>
      <c r="F67" s="142"/>
    </row>
    <row r="68" spans="1:6" x14ac:dyDescent="0.25">
      <c r="A68" s="1"/>
      <c r="B68" s="143"/>
      <c r="C68" s="143"/>
      <c r="D68" s="143"/>
      <c r="E68" s="142"/>
      <c r="F68" s="142"/>
    </row>
    <row r="69" spans="1:6" x14ac:dyDescent="0.25">
      <c r="A69" s="1"/>
      <c r="B69" s="143"/>
      <c r="C69" s="143"/>
      <c r="D69" s="143"/>
      <c r="E69" s="142"/>
      <c r="F69" s="142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workbookViewId="0">
      <pane ySplit="8" topLeftCell="A36" activePane="bottomLeft" state="frozen"/>
      <selection pane="bottomLeft" activeCell="G50" sqref="G11:G50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8.570312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9"/>
      <c r="B1" s="214" t="s">
        <v>24</v>
      </c>
      <c r="C1" s="215"/>
      <c r="D1" s="215"/>
      <c r="E1" s="215"/>
      <c r="F1" s="215"/>
      <c r="G1" s="215"/>
      <c r="H1" s="216"/>
      <c r="I1" s="160" t="s">
        <v>21</v>
      </c>
      <c r="J1" s="159"/>
      <c r="K1" s="3"/>
      <c r="L1" s="3"/>
      <c r="M1" s="3"/>
      <c r="N1" s="3"/>
      <c r="O1" s="3"/>
      <c r="P1" s="3"/>
      <c r="S1" s="3"/>
      <c r="V1" s="155"/>
      <c r="W1">
        <v>30.126000000000001</v>
      </c>
    </row>
    <row r="2" spans="1:26" ht="20.100000000000001" customHeight="1" x14ac:dyDescent="0.25">
      <c r="A2" s="159"/>
      <c r="B2" s="214" t="s">
        <v>25</v>
      </c>
      <c r="C2" s="215"/>
      <c r="D2" s="215"/>
      <c r="E2" s="215"/>
      <c r="F2" s="215"/>
      <c r="G2" s="215"/>
      <c r="H2" s="216"/>
      <c r="I2" s="160" t="s">
        <v>19</v>
      </c>
      <c r="J2" s="159"/>
      <c r="K2" s="3"/>
      <c r="L2" s="3"/>
      <c r="M2" s="3"/>
      <c r="N2" s="3"/>
      <c r="O2" s="3"/>
      <c r="P2" s="3"/>
      <c r="S2" s="3"/>
      <c r="V2" s="155"/>
    </row>
    <row r="3" spans="1:26" ht="20.100000000000001" customHeight="1" x14ac:dyDescent="0.25">
      <c r="A3" s="159"/>
      <c r="B3" s="214" t="s">
        <v>26</v>
      </c>
      <c r="C3" s="215"/>
      <c r="D3" s="215"/>
      <c r="E3" s="215"/>
      <c r="F3" s="215"/>
      <c r="G3" s="215"/>
      <c r="H3" s="216"/>
      <c r="I3" s="160" t="s">
        <v>64</v>
      </c>
      <c r="J3" s="159"/>
      <c r="K3" s="3"/>
      <c r="L3" s="3"/>
      <c r="M3" s="3"/>
      <c r="N3" s="3"/>
      <c r="O3" s="3"/>
      <c r="P3" s="3"/>
      <c r="S3" s="3"/>
      <c r="V3" s="155"/>
    </row>
    <row r="4" spans="1:26" x14ac:dyDescent="0.25">
      <c r="A4" s="3"/>
      <c r="B4" s="5" t="s">
        <v>87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5"/>
    </row>
    <row r="5" spans="1:26" x14ac:dyDescent="0.25">
      <c r="A5" s="3"/>
      <c r="B5" s="5" t="s">
        <v>18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5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5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3"/>
    </row>
    <row r="8" spans="1:26" ht="15.75" x14ac:dyDescent="0.25">
      <c r="A8" s="162" t="s">
        <v>76</v>
      </c>
      <c r="B8" s="162" t="s">
        <v>77</v>
      </c>
      <c r="C8" s="162" t="s">
        <v>78</v>
      </c>
      <c r="D8" s="162" t="s">
        <v>79</v>
      </c>
      <c r="E8" s="162" t="s">
        <v>80</v>
      </c>
      <c r="F8" s="162" t="s">
        <v>81</v>
      </c>
      <c r="G8" s="162" t="s">
        <v>82</v>
      </c>
      <c r="H8" s="162" t="s">
        <v>56</v>
      </c>
      <c r="I8" s="162" t="s">
        <v>83</v>
      </c>
      <c r="J8" s="162"/>
      <c r="K8" s="162"/>
      <c r="L8" s="162"/>
      <c r="M8" s="162"/>
      <c r="N8" s="162"/>
      <c r="O8" s="162"/>
      <c r="P8" s="162" t="s">
        <v>84</v>
      </c>
      <c r="Q8" s="156"/>
      <c r="R8" s="156"/>
      <c r="S8" s="162" t="s">
        <v>85</v>
      </c>
      <c r="T8" s="158"/>
      <c r="U8" s="158"/>
      <c r="V8" s="164" t="s">
        <v>86</v>
      </c>
      <c r="W8" s="157"/>
      <c r="X8" s="157"/>
      <c r="Y8" s="157"/>
      <c r="Z8" s="157"/>
    </row>
    <row r="9" spans="1:26" x14ac:dyDescent="0.25">
      <c r="A9" s="144"/>
      <c r="B9" s="144"/>
      <c r="C9" s="165"/>
      <c r="D9" s="148" t="s">
        <v>66</v>
      </c>
      <c r="E9" s="144"/>
      <c r="F9" s="166"/>
      <c r="G9" s="145"/>
      <c r="H9" s="145"/>
      <c r="I9" s="145"/>
      <c r="J9" s="144"/>
      <c r="K9" s="144"/>
      <c r="L9" s="144"/>
      <c r="M9" s="144"/>
      <c r="N9" s="144"/>
      <c r="O9" s="144"/>
      <c r="P9" s="144"/>
      <c r="Q9" s="147"/>
      <c r="R9" s="147"/>
      <c r="S9" s="144"/>
      <c r="T9" s="147"/>
      <c r="U9" s="147"/>
      <c r="V9" s="167"/>
      <c r="W9" s="147"/>
      <c r="X9" s="147"/>
      <c r="Y9" s="147"/>
      <c r="Z9" s="147"/>
    </row>
    <row r="10" spans="1:26" x14ac:dyDescent="0.25">
      <c r="A10" s="150"/>
      <c r="B10" s="150"/>
      <c r="C10" s="150"/>
      <c r="D10" s="150" t="s">
        <v>67</v>
      </c>
      <c r="E10" s="150"/>
      <c r="F10" s="168"/>
      <c r="G10" s="151"/>
      <c r="H10" s="151"/>
      <c r="I10" s="151"/>
      <c r="J10" s="150"/>
      <c r="K10" s="150"/>
      <c r="L10" s="150"/>
      <c r="M10" s="150"/>
      <c r="N10" s="150"/>
      <c r="O10" s="150"/>
      <c r="P10" s="150"/>
      <c r="Q10" s="147"/>
      <c r="R10" s="147"/>
      <c r="S10" s="150"/>
      <c r="T10" s="147"/>
      <c r="U10" s="147"/>
      <c r="V10" s="147"/>
      <c r="W10" s="147"/>
      <c r="X10" s="147"/>
      <c r="Y10" s="147"/>
      <c r="Z10" s="147"/>
    </row>
    <row r="11" spans="1:26" ht="24.95" customHeight="1" x14ac:dyDescent="0.25">
      <c r="A11" s="172"/>
      <c r="B11" s="169" t="s">
        <v>88</v>
      </c>
      <c r="C11" s="173" t="s">
        <v>89</v>
      </c>
      <c r="D11" s="169" t="s">
        <v>90</v>
      </c>
      <c r="E11" s="169" t="s">
        <v>91</v>
      </c>
      <c r="F11" s="170">
        <v>91.8</v>
      </c>
      <c r="G11" s="171"/>
      <c r="H11" s="171"/>
      <c r="I11" s="171">
        <f>ROUND(F11*(G11+H11),2)</f>
        <v>0</v>
      </c>
      <c r="J11" s="169">
        <f>ROUND(F11*(N11),2)</f>
        <v>2597.02</v>
      </c>
      <c r="K11" s="1">
        <f>ROUND(F11*(O11),2)</f>
        <v>0</v>
      </c>
      <c r="L11" s="1">
        <f>ROUND(F11*(G11),2)</f>
        <v>0</v>
      </c>
      <c r="M11" s="1"/>
      <c r="N11" s="1">
        <v>28.29</v>
      </c>
      <c r="O11" s="1"/>
      <c r="P11" s="161"/>
      <c r="Q11" s="174"/>
      <c r="R11" s="174"/>
      <c r="S11" s="150"/>
      <c r="V11" s="175"/>
      <c r="Z11">
        <v>0</v>
      </c>
    </row>
    <row r="12" spans="1:26" ht="24.95" customHeight="1" x14ac:dyDescent="0.25">
      <c r="A12" s="172"/>
      <c r="B12" s="169" t="s">
        <v>88</v>
      </c>
      <c r="C12" s="173" t="s">
        <v>92</v>
      </c>
      <c r="D12" s="169" t="s">
        <v>93</v>
      </c>
      <c r="E12" s="169" t="s">
        <v>91</v>
      </c>
      <c r="F12" s="170">
        <v>91.8</v>
      </c>
      <c r="G12" s="171"/>
      <c r="H12" s="171"/>
      <c r="I12" s="171">
        <f>ROUND(F12*(G12+H12),2)</f>
        <v>0</v>
      </c>
      <c r="J12" s="169">
        <f>ROUND(F12*(N12),2)</f>
        <v>339.66</v>
      </c>
      <c r="K12" s="1">
        <f>ROUND(F12*(O12),2)</f>
        <v>0</v>
      </c>
      <c r="L12" s="1">
        <f>ROUND(F12*(G12),2)</f>
        <v>0</v>
      </c>
      <c r="M12" s="1"/>
      <c r="N12" s="1">
        <v>3.7</v>
      </c>
      <c r="O12" s="1"/>
      <c r="P12" s="161"/>
      <c r="Q12" s="174"/>
      <c r="R12" s="174"/>
      <c r="S12" s="150"/>
      <c r="V12" s="175"/>
      <c r="Z12">
        <v>0</v>
      </c>
    </row>
    <row r="13" spans="1:26" ht="24.95" customHeight="1" x14ac:dyDescent="0.25">
      <c r="A13" s="172"/>
      <c r="B13" s="169" t="s">
        <v>88</v>
      </c>
      <c r="C13" s="173" t="s">
        <v>94</v>
      </c>
      <c r="D13" s="169" t="s">
        <v>95</v>
      </c>
      <c r="E13" s="169" t="s">
        <v>91</v>
      </c>
      <c r="F13" s="170">
        <v>91.8</v>
      </c>
      <c r="G13" s="171"/>
      <c r="H13" s="171"/>
      <c r="I13" s="171">
        <f>ROUND(F13*(G13+H13),2)</f>
        <v>0</v>
      </c>
      <c r="J13" s="169">
        <f>ROUND(F13*(N13),2)</f>
        <v>78.95</v>
      </c>
      <c r="K13" s="1">
        <f>ROUND(F13*(O13),2)</f>
        <v>0</v>
      </c>
      <c r="L13" s="1">
        <f>ROUND(F13*(G13),2)</f>
        <v>0</v>
      </c>
      <c r="M13" s="1"/>
      <c r="N13" s="1">
        <v>0.86</v>
      </c>
      <c r="O13" s="1"/>
      <c r="P13" s="161"/>
      <c r="Q13" s="174"/>
      <c r="R13" s="174"/>
      <c r="S13" s="150"/>
      <c r="V13" s="175"/>
      <c r="Z13">
        <v>0</v>
      </c>
    </row>
    <row r="14" spans="1:26" x14ac:dyDescent="0.25">
      <c r="A14" s="150"/>
      <c r="B14" s="150"/>
      <c r="C14" s="150"/>
      <c r="D14" s="150" t="s">
        <v>67</v>
      </c>
      <c r="E14" s="150"/>
      <c r="F14" s="168"/>
      <c r="G14" s="153"/>
      <c r="H14" s="153">
        <f>ROUND((SUM(M10:M13))/1,2)</f>
        <v>0</v>
      </c>
      <c r="I14" s="153">
        <f>ROUND((SUM(I10:I13))/1,2)</f>
        <v>0</v>
      </c>
      <c r="J14" s="150"/>
      <c r="K14" s="150"/>
      <c r="L14" s="150">
        <f>ROUND((SUM(L10:L13))/1,2)</f>
        <v>0</v>
      </c>
      <c r="M14" s="150">
        <f>ROUND((SUM(M10:M13))/1,2)</f>
        <v>0</v>
      </c>
      <c r="N14" s="150"/>
      <c r="O14" s="150"/>
      <c r="P14" s="176">
        <f>ROUND((SUM(P10:P13))/1,2)</f>
        <v>0</v>
      </c>
      <c r="Q14" s="147"/>
      <c r="R14" s="147"/>
      <c r="S14" s="176">
        <f>ROUND((SUM(S10:S13))/1,2)</f>
        <v>0</v>
      </c>
      <c r="T14" s="147"/>
      <c r="U14" s="147"/>
      <c r="V14" s="147"/>
      <c r="W14" s="147"/>
      <c r="X14" s="147"/>
      <c r="Y14" s="147"/>
      <c r="Z14" s="147"/>
    </row>
    <row r="15" spans="1:26" x14ac:dyDescent="0.25">
      <c r="A15" s="1"/>
      <c r="B15" s="1"/>
      <c r="C15" s="1"/>
      <c r="D15" s="1"/>
      <c r="E15" s="1"/>
      <c r="F15" s="161"/>
      <c r="G15" s="143"/>
      <c r="H15" s="143"/>
      <c r="I15" s="143"/>
      <c r="J15" s="1"/>
      <c r="K15" s="1"/>
      <c r="L15" s="1"/>
      <c r="M15" s="1"/>
      <c r="N15" s="1"/>
      <c r="O15" s="1"/>
      <c r="P15" s="1"/>
      <c r="S15" s="1"/>
    </row>
    <row r="16" spans="1:26" x14ac:dyDescent="0.25">
      <c r="A16" s="150"/>
      <c r="B16" s="150"/>
      <c r="C16" s="150"/>
      <c r="D16" s="150" t="s">
        <v>68</v>
      </c>
      <c r="E16" s="150"/>
      <c r="F16" s="168"/>
      <c r="G16" s="151"/>
      <c r="H16" s="151"/>
      <c r="I16" s="151"/>
      <c r="J16" s="150"/>
      <c r="K16" s="150"/>
      <c r="L16" s="150"/>
      <c r="M16" s="150"/>
      <c r="N16" s="150"/>
      <c r="O16" s="150"/>
      <c r="P16" s="150"/>
      <c r="Q16" s="147"/>
      <c r="R16" s="147"/>
      <c r="S16" s="150"/>
      <c r="T16" s="147"/>
      <c r="U16" s="147"/>
      <c r="V16" s="147"/>
      <c r="W16" s="147"/>
      <c r="X16" s="147"/>
      <c r="Y16" s="147"/>
      <c r="Z16" s="147"/>
    </row>
    <row r="17" spans="1:26" ht="24.95" customHeight="1" x14ac:dyDescent="0.25">
      <c r="A17" s="172"/>
      <c r="B17" s="169" t="s">
        <v>96</v>
      </c>
      <c r="C17" s="173" t="s">
        <v>97</v>
      </c>
      <c r="D17" s="169" t="s">
        <v>98</v>
      </c>
      <c r="E17" s="169" t="s">
        <v>99</v>
      </c>
      <c r="F17" s="170">
        <v>153</v>
      </c>
      <c r="G17" s="171"/>
      <c r="H17" s="171"/>
      <c r="I17" s="171">
        <f>ROUND(F17*(G17+H17),2)</f>
        <v>0</v>
      </c>
      <c r="J17" s="169">
        <f>ROUND(F17*(N17),2)</f>
        <v>589.04999999999995</v>
      </c>
      <c r="K17" s="1">
        <f>ROUND(F17*(O17),2)</f>
        <v>0</v>
      </c>
      <c r="L17" s="1">
        <f>ROUND(F17*(G17),2)</f>
        <v>0</v>
      </c>
      <c r="M17" s="1"/>
      <c r="N17" s="1">
        <v>3.85</v>
      </c>
      <c r="O17" s="1"/>
      <c r="P17" s="168">
        <v>1.3639999999999999E-2</v>
      </c>
      <c r="Q17" s="174"/>
      <c r="R17" s="174">
        <v>1.3639999999999999E-2</v>
      </c>
      <c r="S17" s="150">
        <f>ROUND(F17*(R17),3)</f>
        <v>2.0870000000000002</v>
      </c>
      <c r="V17" s="175"/>
      <c r="Z17">
        <v>0</v>
      </c>
    </row>
    <row r="18" spans="1:26" x14ac:dyDescent="0.25">
      <c r="A18" s="150"/>
      <c r="B18" s="150"/>
      <c r="C18" s="150"/>
      <c r="D18" s="150" t="s">
        <v>68</v>
      </c>
      <c r="E18" s="150"/>
      <c r="F18" s="168"/>
      <c r="G18" s="153"/>
      <c r="H18" s="153">
        <f>ROUND((SUM(M16:M17))/1,2)</f>
        <v>0</v>
      </c>
      <c r="I18" s="153">
        <f>ROUND((SUM(I16:I17))/1,2)</f>
        <v>0</v>
      </c>
      <c r="J18" s="150"/>
      <c r="K18" s="150"/>
      <c r="L18" s="150">
        <f>ROUND((SUM(L16:L17))/1,2)</f>
        <v>0</v>
      </c>
      <c r="M18" s="150">
        <f>ROUND((SUM(M16:M17))/1,2)</f>
        <v>0</v>
      </c>
      <c r="N18" s="150"/>
      <c r="O18" s="150"/>
      <c r="P18" s="176">
        <f>ROUND((SUM(P16:P17))/1,2)</f>
        <v>0.01</v>
      </c>
      <c r="Q18" s="147"/>
      <c r="R18" s="147"/>
      <c r="S18" s="176">
        <f>ROUND((SUM(S16:S17))/1,2)</f>
        <v>2.09</v>
      </c>
      <c r="T18" s="147"/>
      <c r="U18" s="147"/>
      <c r="V18" s="147"/>
      <c r="W18" s="147"/>
      <c r="X18" s="147"/>
      <c r="Y18" s="147"/>
      <c r="Z18" s="147"/>
    </row>
    <row r="19" spans="1:26" x14ac:dyDescent="0.25">
      <c r="A19" s="1"/>
      <c r="B19" s="1"/>
      <c r="C19" s="1"/>
      <c r="D19" s="1"/>
      <c r="E19" s="1"/>
      <c r="F19" s="161"/>
      <c r="G19" s="143"/>
      <c r="H19" s="143"/>
      <c r="I19" s="143"/>
      <c r="J19" s="1"/>
      <c r="K19" s="1"/>
      <c r="L19" s="1"/>
      <c r="M19" s="1"/>
      <c r="N19" s="1"/>
      <c r="O19" s="1"/>
      <c r="P19" s="1"/>
      <c r="S19" s="1"/>
    </row>
    <row r="20" spans="1:26" x14ac:dyDescent="0.25">
      <c r="A20" s="150"/>
      <c r="B20" s="150"/>
      <c r="C20" s="150"/>
      <c r="D20" s="150" t="s">
        <v>69</v>
      </c>
      <c r="E20" s="150"/>
      <c r="F20" s="168"/>
      <c r="G20" s="151"/>
      <c r="H20" s="151"/>
      <c r="I20" s="151"/>
      <c r="J20" s="150"/>
      <c r="K20" s="150"/>
      <c r="L20" s="150"/>
      <c r="M20" s="150"/>
      <c r="N20" s="150"/>
      <c r="O20" s="150"/>
      <c r="P20" s="150"/>
      <c r="Q20" s="147"/>
      <c r="R20" s="147"/>
      <c r="S20" s="150"/>
      <c r="T20" s="147"/>
      <c r="U20" s="147"/>
      <c r="V20" s="147"/>
      <c r="W20" s="147"/>
      <c r="X20" s="147"/>
      <c r="Y20" s="147"/>
      <c r="Z20" s="147"/>
    </row>
    <row r="21" spans="1:26" ht="24.95" customHeight="1" x14ac:dyDescent="0.25">
      <c r="A21" s="172"/>
      <c r="B21" s="169" t="s">
        <v>100</v>
      </c>
      <c r="C21" s="173" t="s">
        <v>101</v>
      </c>
      <c r="D21" s="169" t="s">
        <v>102</v>
      </c>
      <c r="E21" s="169" t="s">
        <v>103</v>
      </c>
      <c r="F21" s="170">
        <v>91.8</v>
      </c>
      <c r="G21" s="171"/>
      <c r="H21" s="171"/>
      <c r="I21" s="171">
        <f>ROUND(F21*(G21+H21),2)</f>
        <v>0</v>
      </c>
      <c r="J21" s="169">
        <f>ROUND(F21*(N21),2)</f>
        <v>599.45000000000005</v>
      </c>
      <c r="K21" s="1">
        <f>ROUND(F21*(O21),2)</f>
        <v>0</v>
      </c>
      <c r="L21" s="1">
        <f>ROUND(F21*(G21),2)</f>
        <v>0</v>
      </c>
      <c r="M21" s="1"/>
      <c r="N21" s="1">
        <v>6.53</v>
      </c>
      <c r="O21" s="1"/>
      <c r="P21" s="168">
        <v>0.60721000000000003</v>
      </c>
      <c r="Q21" s="174"/>
      <c r="R21" s="174">
        <v>0.60721000000000003</v>
      </c>
      <c r="S21" s="150">
        <f>ROUND(F21*(R21),3)</f>
        <v>55.741999999999997</v>
      </c>
      <c r="V21" s="175"/>
      <c r="Z21">
        <v>0</v>
      </c>
    </row>
    <row r="22" spans="1:26" ht="24.95" customHeight="1" x14ac:dyDescent="0.25">
      <c r="A22" s="172"/>
      <c r="B22" s="169" t="s">
        <v>100</v>
      </c>
      <c r="C22" s="173" t="s">
        <v>104</v>
      </c>
      <c r="D22" s="169" t="s">
        <v>105</v>
      </c>
      <c r="E22" s="169" t="s">
        <v>103</v>
      </c>
      <c r="F22" s="170">
        <v>91.8</v>
      </c>
      <c r="G22" s="171"/>
      <c r="H22" s="171"/>
      <c r="I22" s="171">
        <f>ROUND(F22*(G22+H22),2)</f>
        <v>0</v>
      </c>
      <c r="J22" s="169">
        <f>ROUND(F22*(N22),2)</f>
        <v>300.19</v>
      </c>
      <c r="K22" s="1">
        <f>ROUND(F22*(O22),2)</f>
        <v>0</v>
      </c>
      <c r="L22" s="1">
        <f>ROUND(F22*(G22),2)</f>
        <v>0</v>
      </c>
      <c r="M22" s="1"/>
      <c r="N22" s="1">
        <v>3.27</v>
      </c>
      <c r="O22" s="1"/>
      <c r="P22" s="168">
        <v>0.19694999999999999</v>
      </c>
      <c r="Q22" s="174"/>
      <c r="R22" s="174">
        <v>0.19694999999999999</v>
      </c>
      <c r="S22" s="150">
        <f>ROUND(F22*(R22),3)</f>
        <v>18.079999999999998</v>
      </c>
      <c r="V22" s="175"/>
      <c r="Z22">
        <v>0</v>
      </c>
    </row>
    <row r="23" spans="1:26" x14ac:dyDescent="0.25">
      <c r="A23" s="150"/>
      <c r="B23" s="150"/>
      <c r="C23" s="150"/>
      <c r="D23" s="150" t="s">
        <v>69</v>
      </c>
      <c r="E23" s="150"/>
      <c r="F23" s="168"/>
      <c r="G23" s="153"/>
      <c r="H23" s="153">
        <f>ROUND((SUM(M20:M22))/1,2)</f>
        <v>0</v>
      </c>
      <c r="I23" s="153">
        <f>ROUND((SUM(I20:I22))/1,2)</f>
        <v>0</v>
      </c>
      <c r="J23" s="150"/>
      <c r="K23" s="150"/>
      <c r="L23" s="150">
        <f>ROUND((SUM(L20:L22))/1,2)</f>
        <v>0</v>
      </c>
      <c r="M23" s="150">
        <f>ROUND((SUM(M20:M22))/1,2)</f>
        <v>0</v>
      </c>
      <c r="N23" s="150"/>
      <c r="O23" s="150"/>
      <c r="P23" s="176">
        <f>ROUND((SUM(P20:P22))/1,2)</f>
        <v>0.8</v>
      </c>
      <c r="Q23" s="147"/>
      <c r="R23" s="147"/>
      <c r="S23" s="176">
        <f>ROUND((SUM(S20:S22))/1,2)</f>
        <v>73.819999999999993</v>
      </c>
      <c r="T23" s="147"/>
      <c r="U23" s="147"/>
      <c r="V23" s="147"/>
      <c r="W23" s="147"/>
      <c r="X23" s="147"/>
      <c r="Y23" s="147"/>
      <c r="Z23" s="147"/>
    </row>
    <row r="24" spans="1:26" x14ac:dyDescent="0.25">
      <c r="A24" s="1"/>
      <c r="B24" s="1"/>
      <c r="C24" s="1"/>
      <c r="D24" s="1"/>
      <c r="E24" s="1"/>
      <c r="F24" s="161"/>
      <c r="G24" s="143"/>
      <c r="H24" s="143"/>
      <c r="I24" s="143"/>
      <c r="J24" s="1"/>
      <c r="K24" s="1"/>
      <c r="L24" s="1"/>
      <c r="M24" s="1"/>
      <c r="N24" s="1"/>
      <c r="O24" s="1"/>
      <c r="P24" s="1"/>
      <c r="S24" s="1"/>
    </row>
    <row r="25" spans="1:26" x14ac:dyDescent="0.25">
      <c r="A25" s="150"/>
      <c r="B25" s="150"/>
      <c r="C25" s="150"/>
      <c r="D25" s="150" t="s">
        <v>70</v>
      </c>
      <c r="E25" s="150"/>
      <c r="F25" s="168"/>
      <c r="G25" s="151"/>
      <c r="H25" s="151"/>
      <c r="I25" s="151"/>
      <c r="J25" s="150"/>
      <c r="K25" s="150"/>
      <c r="L25" s="150"/>
      <c r="M25" s="150"/>
      <c r="N25" s="150"/>
      <c r="O25" s="150"/>
      <c r="P25" s="150"/>
      <c r="Q25" s="147"/>
      <c r="R25" s="147"/>
      <c r="S25" s="150"/>
      <c r="T25" s="147"/>
      <c r="U25" s="147"/>
      <c r="V25" s="147"/>
      <c r="W25" s="147"/>
      <c r="X25" s="147"/>
      <c r="Y25" s="147"/>
      <c r="Z25" s="147"/>
    </row>
    <row r="26" spans="1:26" ht="24.95" customHeight="1" x14ac:dyDescent="0.25">
      <c r="A26" s="172"/>
      <c r="B26" s="169" t="s">
        <v>106</v>
      </c>
      <c r="C26" s="173" t="s">
        <v>107</v>
      </c>
      <c r="D26" s="169" t="s">
        <v>108</v>
      </c>
      <c r="E26" s="169" t="s">
        <v>103</v>
      </c>
      <c r="F26" s="170">
        <v>70</v>
      </c>
      <c r="G26" s="171"/>
      <c r="H26" s="171"/>
      <c r="I26" s="171">
        <f>ROUND(F26*(G26+H26),2)</f>
        <v>0</v>
      </c>
      <c r="J26" s="169">
        <f>ROUND(F26*(N26),2)</f>
        <v>1034.5999999999999</v>
      </c>
      <c r="K26" s="1">
        <f>ROUND(F26*(O26),2)</f>
        <v>0</v>
      </c>
      <c r="L26" s="1">
        <f>ROUND(F26*(G26),2)</f>
        <v>0</v>
      </c>
      <c r="M26" s="1"/>
      <c r="N26" s="1">
        <v>14.78</v>
      </c>
      <c r="O26" s="1"/>
      <c r="P26" s="168">
        <v>4.4560000000000002E-2</v>
      </c>
      <c r="Q26" s="174"/>
      <c r="R26" s="174">
        <v>4.4560000000000002E-2</v>
      </c>
      <c r="S26" s="150">
        <f>ROUND(F26*(R26),3)</f>
        <v>3.1190000000000002</v>
      </c>
      <c r="V26" s="175"/>
      <c r="Z26">
        <v>0</v>
      </c>
    </row>
    <row r="27" spans="1:26" ht="24.95" customHeight="1" x14ac:dyDescent="0.25">
      <c r="A27" s="172"/>
      <c r="B27" s="169">
        <v>11</v>
      </c>
      <c r="C27" s="173" t="s">
        <v>109</v>
      </c>
      <c r="D27" s="169" t="s">
        <v>110</v>
      </c>
      <c r="E27" s="169" t="s">
        <v>103</v>
      </c>
      <c r="F27" s="170">
        <v>70</v>
      </c>
      <c r="G27" s="171"/>
      <c r="H27" s="171"/>
      <c r="I27" s="171">
        <f>ROUND(F27*(G27+H27),2)</f>
        <v>0</v>
      </c>
      <c r="J27" s="169">
        <f>ROUND(F27*(N27),2)</f>
        <v>128.80000000000001</v>
      </c>
      <c r="K27" s="1">
        <f>ROUND(F27*(O27),2)</f>
        <v>0</v>
      </c>
      <c r="L27" s="1">
        <f>ROUND(F27*(G27),2)</f>
        <v>0</v>
      </c>
      <c r="M27" s="1"/>
      <c r="N27" s="1">
        <v>1.8399999999999999</v>
      </c>
      <c r="O27" s="1"/>
      <c r="P27" s="161"/>
      <c r="Q27" s="174"/>
      <c r="R27" s="174"/>
      <c r="S27" s="150"/>
      <c r="V27" s="175"/>
      <c r="Z27">
        <v>0</v>
      </c>
    </row>
    <row r="28" spans="1:26" ht="24.95" customHeight="1" x14ac:dyDescent="0.25">
      <c r="A28" s="172"/>
      <c r="B28" s="169" t="s">
        <v>111</v>
      </c>
      <c r="C28" s="173" t="s">
        <v>112</v>
      </c>
      <c r="D28" s="169" t="s">
        <v>113</v>
      </c>
      <c r="E28" s="169" t="s">
        <v>114</v>
      </c>
      <c r="F28" s="170">
        <v>9.18</v>
      </c>
      <c r="G28" s="171"/>
      <c r="H28" s="171"/>
      <c r="I28" s="171">
        <f>ROUND(F28*(G28+H28),2)</f>
        <v>0</v>
      </c>
      <c r="J28" s="169">
        <f>ROUND(F28*(N28),2)</f>
        <v>278.98</v>
      </c>
      <c r="K28" s="1">
        <f>ROUND(F28*(O28),2)</f>
        <v>0</v>
      </c>
      <c r="L28" s="1"/>
      <c r="M28" s="1">
        <f>ROUND(F28*(G28),2)</f>
        <v>0</v>
      </c>
      <c r="N28" s="1">
        <v>30.39</v>
      </c>
      <c r="O28" s="1"/>
      <c r="P28" s="168">
        <v>1</v>
      </c>
      <c r="Q28" s="174"/>
      <c r="R28" s="174">
        <v>1</v>
      </c>
      <c r="S28" s="150">
        <f>ROUND(F28*(R28),3)</f>
        <v>9.18</v>
      </c>
      <c r="V28" s="175"/>
      <c r="Z28">
        <v>0</v>
      </c>
    </row>
    <row r="29" spans="1:26" x14ac:dyDescent="0.25">
      <c r="A29" s="150"/>
      <c r="B29" s="150"/>
      <c r="C29" s="150"/>
      <c r="D29" s="150" t="s">
        <v>70</v>
      </c>
      <c r="E29" s="150"/>
      <c r="F29" s="168"/>
      <c r="G29" s="153"/>
      <c r="H29" s="153">
        <f>ROUND((SUM(M25:M28))/1,2)</f>
        <v>0</v>
      </c>
      <c r="I29" s="153">
        <f>ROUND((SUM(I25:I28))/1,2)</f>
        <v>0</v>
      </c>
      <c r="J29" s="150"/>
      <c r="K29" s="150"/>
      <c r="L29" s="150">
        <f>ROUND((SUM(L25:L28))/1,2)</f>
        <v>0</v>
      </c>
      <c r="M29" s="150">
        <f>ROUND((SUM(M25:M28))/1,2)</f>
        <v>0</v>
      </c>
      <c r="N29" s="150"/>
      <c r="O29" s="150"/>
      <c r="P29" s="176">
        <f>ROUND((SUM(P25:P28))/1,2)</f>
        <v>1.04</v>
      </c>
      <c r="Q29" s="147"/>
      <c r="R29" s="147"/>
      <c r="S29" s="176">
        <f>ROUND((SUM(S25:S28))/1,2)</f>
        <v>12.3</v>
      </c>
      <c r="T29" s="147"/>
      <c r="U29" s="147"/>
      <c r="V29" s="147"/>
      <c r="W29" s="147"/>
      <c r="X29" s="147"/>
      <c r="Y29" s="147"/>
      <c r="Z29" s="147"/>
    </row>
    <row r="30" spans="1:26" x14ac:dyDescent="0.25">
      <c r="A30" s="1"/>
      <c r="B30" s="1"/>
      <c r="C30" s="1"/>
      <c r="D30" s="1"/>
      <c r="E30" s="1"/>
      <c r="F30" s="161"/>
      <c r="G30" s="143"/>
      <c r="H30" s="143"/>
      <c r="I30" s="143"/>
      <c r="J30" s="1"/>
      <c r="K30" s="1"/>
      <c r="L30" s="1"/>
      <c r="M30" s="1"/>
      <c r="N30" s="1"/>
      <c r="O30" s="1"/>
      <c r="P30" s="1"/>
      <c r="S30" s="1"/>
    </row>
    <row r="31" spans="1:26" x14ac:dyDescent="0.25">
      <c r="A31" s="150"/>
      <c r="B31" s="150"/>
      <c r="C31" s="150"/>
      <c r="D31" s="150" t="s">
        <v>71</v>
      </c>
      <c r="E31" s="150"/>
      <c r="F31" s="168"/>
      <c r="G31" s="151"/>
      <c r="H31" s="151"/>
      <c r="I31" s="151"/>
      <c r="J31" s="150"/>
      <c r="K31" s="150"/>
      <c r="L31" s="150"/>
      <c r="M31" s="150"/>
      <c r="N31" s="150"/>
      <c r="O31" s="150"/>
      <c r="P31" s="150"/>
      <c r="Q31" s="147"/>
      <c r="R31" s="147"/>
      <c r="S31" s="150"/>
      <c r="T31" s="147"/>
      <c r="U31" s="147"/>
      <c r="V31" s="147"/>
      <c r="W31" s="147"/>
      <c r="X31" s="147"/>
      <c r="Y31" s="147"/>
      <c r="Z31" s="147"/>
    </row>
    <row r="32" spans="1:26" ht="24.95" customHeight="1" x14ac:dyDescent="0.25">
      <c r="A32" s="172"/>
      <c r="B32" s="169" t="s">
        <v>115</v>
      </c>
      <c r="C32" s="173" t="s">
        <v>116</v>
      </c>
      <c r="D32" s="169" t="s">
        <v>117</v>
      </c>
      <c r="E32" s="169" t="s">
        <v>103</v>
      </c>
      <c r="F32" s="170">
        <v>75</v>
      </c>
      <c r="G32" s="171"/>
      <c r="H32" s="171"/>
      <c r="I32" s="171">
        <f t="shared" ref="I32:I37" si="0">ROUND(F32*(G32+H32),2)</f>
        <v>0</v>
      </c>
      <c r="J32" s="169">
        <f t="shared" ref="J32:J37" si="1">ROUND(F32*(N32),2)</f>
        <v>153</v>
      </c>
      <c r="K32" s="1">
        <f t="shared" ref="K32:K37" si="2">ROUND(F32*(O32),2)</f>
        <v>0</v>
      </c>
      <c r="L32" s="1">
        <f>ROUND(F32*(G32),2)</f>
        <v>0</v>
      </c>
      <c r="M32" s="1"/>
      <c r="N32" s="1">
        <v>2.04</v>
      </c>
      <c r="O32" s="1"/>
      <c r="P32" s="168">
        <v>2.572E-2</v>
      </c>
      <c r="Q32" s="174"/>
      <c r="R32" s="174">
        <v>2.572E-2</v>
      </c>
      <c r="S32" s="150">
        <f>ROUND(F32*(R32),3)</f>
        <v>1.929</v>
      </c>
      <c r="V32" s="175"/>
      <c r="Z32">
        <v>0</v>
      </c>
    </row>
    <row r="33" spans="1:26" ht="24.95" customHeight="1" x14ac:dyDescent="0.25">
      <c r="A33" s="172"/>
      <c r="B33" s="169" t="s">
        <v>118</v>
      </c>
      <c r="C33" s="173" t="s">
        <v>119</v>
      </c>
      <c r="D33" s="169" t="s">
        <v>120</v>
      </c>
      <c r="E33" s="169" t="s">
        <v>103</v>
      </c>
      <c r="F33" s="170">
        <v>75</v>
      </c>
      <c r="G33" s="171"/>
      <c r="H33" s="171"/>
      <c r="I33" s="171">
        <f t="shared" si="0"/>
        <v>0</v>
      </c>
      <c r="J33" s="169">
        <f t="shared" si="1"/>
        <v>96</v>
      </c>
      <c r="K33" s="1">
        <f t="shared" si="2"/>
        <v>0</v>
      </c>
      <c r="L33" s="1">
        <f>ROUND(F33*(G33),2)</f>
        <v>0</v>
      </c>
      <c r="M33" s="1"/>
      <c r="N33" s="1">
        <v>1.28</v>
      </c>
      <c r="O33" s="1"/>
      <c r="P33" s="168">
        <v>2.572E-2</v>
      </c>
      <c r="Q33" s="174"/>
      <c r="R33" s="174">
        <v>2.572E-2</v>
      </c>
      <c r="S33" s="150">
        <f>ROUND(F33*(R33),3)</f>
        <v>1.929</v>
      </c>
      <c r="V33" s="175"/>
      <c r="Z33">
        <v>0</v>
      </c>
    </row>
    <row r="34" spans="1:26" ht="35.1" customHeight="1" x14ac:dyDescent="0.25">
      <c r="A34" s="172"/>
      <c r="B34" s="169">
        <v>13</v>
      </c>
      <c r="C34" s="173" t="s">
        <v>121</v>
      </c>
      <c r="D34" s="169" t="s">
        <v>122</v>
      </c>
      <c r="E34" s="169" t="s">
        <v>103</v>
      </c>
      <c r="F34" s="170">
        <v>70</v>
      </c>
      <c r="G34" s="171"/>
      <c r="H34" s="171"/>
      <c r="I34" s="171">
        <f t="shared" si="0"/>
        <v>0</v>
      </c>
      <c r="J34" s="169">
        <f t="shared" si="1"/>
        <v>127.4</v>
      </c>
      <c r="K34" s="1">
        <f t="shared" si="2"/>
        <v>0</v>
      </c>
      <c r="L34" s="1">
        <f>ROUND(F34*(G34),2)</f>
        <v>0</v>
      </c>
      <c r="M34" s="1"/>
      <c r="N34" s="1">
        <v>1.8199999999999998</v>
      </c>
      <c r="O34" s="1"/>
      <c r="P34" s="161"/>
      <c r="Q34" s="174"/>
      <c r="R34" s="174"/>
      <c r="S34" s="150"/>
      <c r="V34" s="175"/>
      <c r="Z34">
        <v>0</v>
      </c>
    </row>
    <row r="35" spans="1:26" ht="24.95" customHeight="1" x14ac:dyDescent="0.25">
      <c r="A35" s="172"/>
      <c r="B35" s="169" t="s">
        <v>100</v>
      </c>
      <c r="C35" s="173" t="s">
        <v>123</v>
      </c>
      <c r="D35" s="169" t="s">
        <v>124</v>
      </c>
      <c r="E35" s="169" t="s">
        <v>99</v>
      </c>
      <c r="F35" s="170">
        <v>153</v>
      </c>
      <c r="G35" s="171"/>
      <c r="H35" s="171"/>
      <c r="I35" s="171">
        <f t="shared" si="0"/>
        <v>0</v>
      </c>
      <c r="J35" s="169">
        <f t="shared" si="1"/>
        <v>634.95000000000005</v>
      </c>
      <c r="K35" s="1">
        <f t="shared" si="2"/>
        <v>0</v>
      </c>
      <c r="L35" s="1">
        <f>ROUND(F35*(G35),2)</f>
        <v>0</v>
      </c>
      <c r="M35" s="1"/>
      <c r="N35" s="1">
        <v>4.1500000000000004</v>
      </c>
      <c r="O35" s="1"/>
      <c r="P35" s="168">
        <v>8.270000000000001E-2</v>
      </c>
      <c r="Q35" s="174"/>
      <c r="R35" s="174">
        <v>8.270000000000001E-2</v>
      </c>
      <c r="S35" s="150">
        <f>ROUND(F35*(R35),3)</f>
        <v>12.653</v>
      </c>
      <c r="V35" s="175"/>
      <c r="Z35">
        <v>0</v>
      </c>
    </row>
    <row r="36" spans="1:26" ht="24.95" customHeight="1" x14ac:dyDescent="0.25">
      <c r="A36" s="172"/>
      <c r="B36" s="169" t="s">
        <v>100</v>
      </c>
      <c r="C36" s="173" t="s">
        <v>125</v>
      </c>
      <c r="D36" s="169" t="s">
        <v>126</v>
      </c>
      <c r="E36" s="169" t="s">
        <v>91</v>
      </c>
      <c r="F36" s="170">
        <v>4.59</v>
      </c>
      <c r="G36" s="171"/>
      <c r="H36" s="171"/>
      <c r="I36" s="171">
        <f t="shared" si="0"/>
        <v>0</v>
      </c>
      <c r="J36" s="169">
        <f t="shared" si="1"/>
        <v>423.38</v>
      </c>
      <c r="K36" s="1">
        <f t="shared" si="2"/>
        <v>0</v>
      </c>
      <c r="L36" s="1">
        <f>ROUND(F36*(G36),2)</f>
        <v>0</v>
      </c>
      <c r="M36" s="1"/>
      <c r="N36" s="1">
        <v>92.24</v>
      </c>
      <c r="O36" s="1"/>
      <c r="P36" s="168">
        <v>2.2010900000000002</v>
      </c>
      <c r="Q36" s="174"/>
      <c r="R36" s="174">
        <v>2.2010900000000002</v>
      </c>
      <c r="S36" s="150">
        <f>ROUND(F36*(R36),3)</f>
        <v>10.103</v>
      </c>
      <c r="V36" s="175"/>
      <c r="Z36">
        <v>0</v>
      </c>
    </row>
    <row r="37" spans="1:26" ht="24.95" customHeight="1" x14ac:dyDescent="0.25">
      <c r="A37" s="172"/>
      <c r="B37" s="169" t="s">
        <v>127</v>
      </c>
      <c r="C37" s="173" t="s">
        <v>128</v>
      </c>
      <c r="D37" s="169" t="s">
        <v>129</v>
      </c>
      <c r="E37" s="169" t="s">
        <v>130</v>
      </c>
      <c r="F37" s="170">
        <v>154.53</v>
      </c>
      <c r="G37" s="171"/>
      <c r="H37" s="171"/>
      <c r="I37" s="171">
        <f t="shared" si="0"/>
        <v>0</v>
      </c>
      <c r="J37" s="169">
        <f t="shared" si="1"/>
        <v>438.87</v>
      </c>
      <c r="K37" s="1">
        <f t="shared" si="2"/>
        <v>0</v>
      </c>
      <c r="L37" s="1"/>
      <c r="M37" s="1">
        <f>ROUND(F37*(G37),2)</f>
        <v>0</v>
      </c>
      <c r="N37" s="1">
        <v>2.84</v>
      </c>
      <c r="O37" s="1"/>
      <c r="P37" s="168">
        <v>2.3E-2</v>
      </c>
      <c r="Q37" s="174"/>
      <c r="R37" s="174">
        <v>2.3E-2</v>
      </c>
      <c r="S37" s="150">
        <f>ROUND(F37*(R37),3)</f>
        <v>3.5539999999999998</v>
      </c>
      <c r="V37" s="175"/>
      <c r="Z37">
        <v>0</v>
      </c>
    </row>
    <row r="38" spans="1:26" x14ac:dyDescent="0.25">
      <c r="A38" s="150"/>
      <c r="B38" s="150"/>
      <c r="C38" s="150"/>
      <c r="D38" s="150" t="s">
        <v>71</v>
      </c>
      <c r="E38" s="150"/>
      <c r="F38" s="168"/>
      <c r="G38" s="153"/>
      <c r="H38" s="153">
        <f>ROUND((SUM(M31:M37))/1,2)</f>
        <v>0</v>
      </c>
      <c r="I38" s="153">
        <f>ROUND((SUM(I31:I37))/1,2)</f>
        <v>0</v>
      </c>
      <c r="J38" s="150"/>
      <c r="K38" s="150"/>
      <c r="L38" s="150">
        <f>ROUND((SUM(L31:L37))/1,2)</f>
        <v>0</v>
      </c>
      <c r="M38" s="150">
        <f>ROUND((SUM(M31:M37))/1,2)</f>
        <v>0</v>
      </c>
      <c r="N38" s="150"/>
      <c r="O38" s="150"/>
      <c r="P38" s="176">
        <f>ROUND((SUM(P31:P37))/1,2)</f>
        <v>2.36</v>
      </c>
      <c r="Q38" s="147"/>
      <c r="R38" s="147"/>
      <c r="S38" s="176">
        <f>ROUND((SUM(S31:S37))/1,2)</f>
        <v>30.17</v>
      </c>
      <c r="T38" s="147"/>
      <c r="U38" s="147"/>
      <c r="V38" s="147"/>
      <c r="W38" s="147"/>
      <c r="X38" s="147"/>
      <c r="Y38" s="147"/>
      <c r="Z38" s="147"/>
    </row>
    <row r="39" spans="1:26" x14ac:dyDescent="0.25">
      <c r="A39" s="1"/>
      <c r="B39" s="1"/>
      <c r="C39" s="1"/>
      <c r="D39" s="1"/>
      <c r="E39" s="1"/>
      <c r="F39" s="161"/>
      <c r="G39" s="143"/>
      <c r="H39" s="143"/>
      <c r="I39" s="143"/>
      <c r="J39" s="1"/>
      <c r="K39" s="1"/>
      <c r="L39" s="1"/>
      <c r="M39" s="1"/>
      <c r="N39" s="1"/>
      <c r="O39" s="1"/>
      <c r="P39" s="1"/>
      <c r="S39" s="1"/>
    </row>
    <row r="40" spans="1:26" x14ac:dyDescent="0.25">
      <c r="A40" s="150"/>
      <c r="B40" s="150"/>
      <c r="C40" s="150"/>
      <c r="D40" s="150" t="s">
        <v>72</v>
      </c>
      <c r="E40" s="150"/>
      <c r="F40" s="168"/>
      <c r="G40" s="151"/>
      <c r="H40" s="151"/>
      <c r="I40" s="151"/>
      <c r="J40" s="150"/>
      <c r="K40" s="150"/>
      <c r="L40" s="150"/>
      <c r="M40" s="150"/>
      <c r="N40" s="150"/>
      <c r="O40" s="150"/>
      <c r="P40" s="150"/>
      <c r="Q40" s="147"/>
      <c r="R40" s="147"/>
      <c r="S40" s="150"/>
      <c r="T40" s="147"/>
      <c r="U40" s="147"/>
      <c r="V40" s="147"/>
      <c r="W40" s="147"/>
      <c r="X40" s="147"/>
      <c r="Y40" s="147"/>
      <c r="Z40" s="147"/>
    </row>
    <row r="41" spans="1:26" ht="24.95" customHeight="1" x14ac:dyDescent="0.25">
      <c r="A41" s="172"/>
      <c r="B41" s="169" t="s">
        <v>100</v>
      </c>
      <c r="C41" s="173" t="s">
        <v>131</v>
      </c>
      <c r="D41" s="169" t="s">
        <v>132</v>
      </c>
      <c r="E41" s="169" t="s">
        <v>114</v>
      </c>
      <c r="F41" s="170">
        <v>118.369</v>
      </c>
      <c r="G41" s="171"/>
      <c r="H41" s="171"/>
      <c r="I41" s="171">
        <f>ROUND(F41*(G41+H41),2)</f>
        <v>0</v>
      </c>
      <c r="J41" s="169">
        <f>ROUND(F41*(N41),2)</f>
        <v>190.57</v>
      </c>
      <c r="K41" s="1">
        <f>ROUND(F41*(O41),2)</f>
        <v>0</v>
      </c>
      <c r="L41" s="1">
        <f>ROUND(F41*(G41),2)</f>
        <v>0</v>
      </c>
      <c r="M41" s="1"/>
      <c r="N41" s="1">
        <v>1.6099999999999999</v>
      </c>
      <c r="O41" s="1"/>
      <c r="P41" s="161"/>
      <c r="Q41" s="174"/>
      <c r="R41" s="174"/>
      <c r="S41" s="150"/>
      <c r="V41" s="175"/>
      <c r="Z41">
        <v>0</v>
      </c>
    </row>
    <row r="42" spans="1:26" x14ac:dyDescent="0.25">
      <c r="A42" s="150"/>
      <c r="B42" s="150"/>
      <c r="C42" s="150"/>
      <c r="D42" s="150" t="s">
        <v>72</v>
      </c>
      <c r="E42" s="150"/>
      <c r="F42" s="168"/>
      <c r="G42" s="153"/>
      <c r="H42" s="153">
        <f>ROUND((SUM(M40:M41))/1,2)</f>
        <v>0</v>
      </c>
      <c r="I42" s="153">
        <f>ROUND((SUM(I40:I41))/1,2)</f>
        <v>0</v>
      </c>
      <c r="J42" s="150"/>
      <c r="K42" s="150"/>
      <c r="L42" s="150">
        <f>ROUND((SUM(L40:L41))/1,2)</f>
        <v>0</v>
      </c>
      <c r="M42" s="150">
        <f>ROUND((SUM(M40:M41))/1,2)</f>
        <v>0</v>
      </c>
      <c r="N42" s="150"/>
      <c r="O42" s="150"/>
      <c r="P42" s="176">
        <f>ROUND((SUM(P40:P41))/1,2)</f>
        <v>0</v>
      </c>
      <c r="Q42" s="147"/>
      <c r="R42" s="147"/>
      <c r="S42" s="176">
        <f>ROUND((SUM(S40:S41))/1,2)</f>
        <v>0</v>
      </c>
      <c r="T42" s="147"/>
      <c r="U42" s="147"/>
      <c r="V42" s="147"/>
      <c r="W42" s="147"/>
      <c r="X42" s="147"/>
      <c r="Y42" s="147"/>
      <c r="Z42" s="147"/>
    </row>
    <row r="43" spans="1:26" x14ac:dyDescent="0.25">
      <c r="A43" s="1"/>
      <c r="B43" s="1"/>
      <c r="C43" s="1"/>
      <c r="D43" s="1"/>
      <c r="E43" s="1"/>
      <c r="F43" s="161"/>
      <c r="G43" s="143"/>
      <c r="H43" s="143"/>
      <c r="I43" s="143"/>
      <c r="J43" s="1"/>
      <c r="K43" s="1"/>
      <c r="L43" s="1"/>
      <c r="M43" s="1"/>
      <c r="N43" s="1"/>
      <c r="O43" s="1"/>
      <c r="P43" s="1"/>
      <c r="S43" s="1"/>
    </row>
    <row r="44" spans="1:26" x14ac:dyDescent="0.25">
      <c r="A44" s="150"/>
      <c r="B44" s="150"/>
      <c r="C44" s="150"/>
      <c r="D44" s="2" t="s">
        <v>66</v>
      </c>
      <c r="E44" s="150"/>
      <c r="F44" s="168"/>
      <c r="G44" s="153"/>
      <c r="H44" s="153">
        <f>ROUND((SUM(M9:M43))/2,2)</f>
        <v>0</v>
      </c>
      <c r="I44" s="153">
        <f>ROUND((SUM(I9:I43))/2,2)</f>
        <v>0</v>
      </c>
      <c r="J44" s="151"/>
      <c r="K44" s="150"/>
      <c r="L44" s="151">
        <f>ROUND((SUM(L9:L43))/2,2)</f>
        <v>0</v>
      </c>
      <c r="M44" s="151">
        <f>ROUND((SUM(M9:M43))/2,2)</f>
        <v>0</v>
      </c>
      <c r="N44" s="150"/>
      <c r="O44" s="150"/>
      <c r="P44" s="176">
        <f>ROUND((SUM(P9:P43))/2,2)</f>
        <v>4.22</v>
      </c>
      <c r="S44" s="176">
        <f>ROUND((SUM(S9:S43))/2,2)</f>
        <v>118.38</v>
      </c>
    </row>
    <row r="45" spans="1:26" x14ac:dyDescent="0.25">
      <c r="A45" s="1"/>
      <c r="B45" s="1"/>
      <c r="C45" s="1"/>
      <c r="D45" s="1"/>
      <c r="E45" s="1"/>
      <c r="F45" s="161"/>
      <c r="G45" s="143"/>
      <c r="H45" s="143"/>
      <c r="I45" s="143"/>
      <c r="J45" s="1"/>
      <c r="K45" s="1"/>
      <c r="L45" s="1"/>
      <c r="M45" s="1"/>
      <c r="N45" s="1"/>
      <c r="O45" s="1"/>
      <c r="P45" s="1"/>
      <c r="S45" s="1"/>
    </row>
    <row r="46" spans="1:26" x14ac:dyDescent="0.25">
      <c r="A46" s="150"/>
      <c r="B46" s="150"/>
      <c r="C46" s="150"/>
      <c r="D46" s="2" t="s">
        <v>73</v>
      </c>
      <c r="E46" s="150"/>
      <c r="F46" s="168"/>
      <c r="G46" s="151"/>
      <c r="H46" s="151"/>
      <c r="I46" s="151"/>
      <c r="J46" s="150"/>
      <c r="K46" s="150"/>
      <c r="L46" s="150"/>
      <c r="M46" s="150"/>
      <c r="N46" s="150"/>
      <c r="O46" s="150"/>
      <c r="P46" s="150"/>
      <c r="Q46" s="147"/>
      <c r="R46" s="147"/>
      <c r="S46" s="150"/>
      <c r="T46" s="147"/>
      <c r="U46" s="147"/>
      <c r="V46" s="147"/>
      <c r="W46" s="147"/>
      <c r="X46" s="147"/>
      <c r="Y46" s="147"/>
      <c r="Z46" s="147"/>
    </row>
    <row r="47" spans="1:26" x14ac:dyDescent="0.25">
      <c r="A47" s="150"/>
      <c r="B47" s="150"/>
      <c r="C47" s="150"/>
      <c r="D47" s="150" t="s">
        <v>74</v>
      </c>
      <c r="E47" s="150"/>
      <c r="F47" s="168"/>
      <c r="G47" s="151"/>
      <c r="H47" s="151"/>
      <c r="I47" s="151"/>
      <c r="J47" s="150"/>
      <c r="K47" s="150"/>
      <c r="L47" s="150"/>
      <c r="M47" s="150"/>
      <c r="N47" s="150"/>
      <c r="O47" s="150"/>
      <c r="P47" s="150"/>
      <c r="Q47" s="147"/>
      <c r="R47" s="147"/>
      <c r="S47" s="150"/>
      <c r="T47" s="147"/>
      <c r="U47" s="147"/>
      <c r="V47" s="147"/>
      <c r="W47" s="147"/>
      <c r="X47" s="147"/>
      <c r="Y47" s="147"/>
      <c r="Z47" s="147"/>
    </row>
    <row r="48" spans="1:26" ht="24.95" customHeight="1" x14ac:dyDescent="0.25">
      <c r="A48" s="172"/>
      <c r="B48" s="169" t="s">
        <v>133</v>
      </c>
      <c r="C48" s="173" t="s">
        <v>134</v>
      </c>
      <c r="D48" s="169" t="s">
        <v>135</v>
      </c>
      <c r="E48" s="169" t="s">
        <v>103</v>
      </c>
      <c r="F48" s="170">
        <v>153</v>
      </c>
      <c r="G48" s="171"/>
      <c r="H48" s="171"/>
      <c r="I48" s="171">
        <f>ROUND(F48*(G48+H48),2)</f>
        <v>0</v>
      </c>
      <c r="J48" s="169">
        <f>ROUND(F48*(N48),2)</f>
        <v>674.73</v>
      </c>
      <c r="K48" s="1">
        <f>ROUND(F48*(O48),2)</f>
        <v>0</v>
      </c>
      <c r="L48" s="1">
        <f>ROUND(F48*(G48),2)</f>
        <v>0</v>
      </c>
      <c r="M48" s="1"/>
      <c r="N48" s="1">
        <v>4.41</v>
      </c>
      <c r="O48" s="1"/>
      <c r="P48" s="168">
        <v>1.65E-3</v>
      </c>
      <c r="Q48" s="174"/>
      <c r="R48" s="174">
        <v>1.65E-3</v>
      </c>
      <c r="S48" s="150">
        <f>ROUND(F48*(R48),3)</f>
        <v>0.252</v>
      </c>
      <c r="V48" s="175"/>
      <c r="Z48">
        <v>0</v>
      </c>
    </row>
    <row r="49" spans="1:26" ht="24.95" customHeight="1" x14ac:dyDescent="0.25">
      <c r="A49" s="172"/>
      <c r="B49" s="169" t="s">
        <v>133</v>
      </c>
      <c r="C49" s="173" t="s">
        <v>136</v>
      </c>
      <c r="D49" s="169" t="s">
        <v>137</v>
      </c>
      <c r="E49" s="169" t="s">
        <v>138</v>
      </c>
      <c r="F49" s="170">
        <v>2.8</v>
      </c>
      <c r="G49" s="177"/>
      <c r="H49" s="177"/>
      <c r="I49" s="177">
        <f>ROUND(F49*(G49+H49),2)</f>
        <v>0</v>
      </c>
      <c r="J49" s="169">
        <f>ROUND(F49*(N49),2)</f>
        <v>29.43</v>
      </c>
      <c r="K49" s="1">
        <f>ROUND(F49*(O49),2)</f>
        <v>0</v>
      </c>
      <c r="L49" s="1">
        <f>ROUND(F49*(G49),2)</f>
        <v>0</v>
      </c>
      <c r="M49" s="1"/>
      <c r="N49" s="1">
        <v>10.51</v>
      </c>
      <c r="O49" s="1"/>
      <c r="P49" s="161"/>
      <c r="Q49" s="174"/>
      <c r="R49" s="174"/>
      <c r="S49" s="150"/>
      <c r="V49" s="175"/>
      <c r="Z49">
        <v>0</v>
      </c>
    </row>
    <row r="50" spans="1:26" ht="35.1" customHeight="1" x14ac:dyDescent="0.25">
      <c r="A50" s="172"/>
      <c r="B50" s="169" t="s">
        <v>139</v>
      </c>
      <c r="C50" s="173" t="s">
        <v>140</v>
      </c>
      <c r="D50" s="169" t="s">
        <v>141</v>
      </c>
      <c r="E50" s="169" t="s">
        <v>103</v>
      </c>
      <c r="F50" s="170">
        <v>153</v>
      </c>
      <c r="G50" s="171"/>
      <c r="H50" s="171"/>
      <c r="I50" s="171">
        <f>ROUND(F50*(G50+H50),2)</f>
        <v>0</v>
      </c>
      <c r="J50" s="169">
        <f>ROUND(F50*(N50),2)</f>
        <v>376.38</v>
      </c>
      <c r="K50" s="1">
        <f>ROUND(F50*(O50),2)</f>
        <v>0</v>
      </c>
      <c r="L50" s="1"/>
      <c r="M50" s="1">
        <f>ROUND(F50*(G50),2)</f>
        <v>0</v>
      </c>
      <c r="N50" s="1">
        <v>2.46</v>
      </c>
      <c r="O50" s="1"/>
      <c r="P50" s="168">
        <v>1.5E-3</v>
      </c>
      <c r="Q50" s="174"/>
      <c r="R50" s="174">
        <v>1.5E-3</v>
      </c>
      <c r="S50" s="150">
        <f>ROUND(F50*(R50),3)</f>
        <v>0.23</v>
      </c>
      <c r="V50" s="175"/>
      <c r="Z50">
        <v>0</v>
      </c>
    </row>
    <row r="51" spans="1:26" x14ac:dyDescent="0.25">
      <c r="A51" s="150"/>
      <c r="B51" s="150"/>
      <c r="C51" s="150"/>
      <c r="D51" s="150" t="s">
        <v>74</v>
      </c>
      <c r="E51" s="150"/>
      <c r="F51" s="168"/>
      <c r="G51" s="153"/>
      <c r="H51" s="153"/>
      <c r="I51" s="153">
        <f>ROUND((SUM(I47:I50))/1,2)</f>
        <v>0</v>
      </c>
      <c r="J51" s="150"/>
      <c r="K51" s="150"/>
      <c r="L51" s="150">
        <f>ROUND((SUM(L47:L50))/1,2)</f>
        <v>0</v>
      </c>
      <c r="M51" s="150">
        <f>ROUND((SUM(M47:M50))/1,2)</f>
        <v>0</v>
      </c>
      <c r="N51" s="150"/>
      <c r="O51" s="150"/>
      <c r="P51" s="176"/>
      <c r="S51" s="168">
        <f>ROUND((SUM(S47:S50))/1,2)</f>
        <v>0.48</v>
      </c>
      <c r="V51">
        <f>ROUND((SUM(V47:V50))/1,2)</f>
        <v>0</v>
      </c>
    </row>
    <row r="52" spans="1:26" x14ac:dyDescent="0.25">
      <c r="A52" s="1"/>
      <c r="B52" s="1"/>
      <c r="C52" s="1"/>
      <c r="D52" s="1"/>
      <c r="E52" s="1"/>
      <c r="F52" s="161"/>
      <c r="G52" s="143"/>
      <c r="H52" s="143"/>
      <c r="I52" s="143"/>
      <c r="J52" s="1"/>
      <c r="K52" s="1"/>
      <c r="L52" s="1"/>
      <c r="M52" s="1"/>
      <c r="N52" s="1"/>
      <c r="O52" s="1"/>
      <c r="P52" s="1"/>
      <c r="S52" s="1"/>
    </row>
    <row r="53" spans="1:26" x14ac:dyDescent="0.25">
      <c r="A53" s="150"/>
      <c r="B53" s="150"/>
      <c r="C53" s="150"/>
      <c r="D53" s="2" t="s">
        <v>73</v>
      </c>
      <c r="E53" s="150"/>
      <c r="F53" s="168"/>
      <c r="G53" s="153"/>
      <c r="H53" s="153">
        <f>ROUND((SUM(M46:M52))/2,2)</f>
        <v>0</v>
      </c>
      <c r="I53" s="153">
        <f>ROUND((SUM(I46:I52))/2,2)</f>
        <v>0</v>
      </c>
      <c r="J53" s="150"/>
      <c r="K53" s="150"/>
      <c r="L53" s="150">
        <f>ROUND((SUM(L46:L52))/2,2)</f>
        <v>0</v>
      </c>
      <c r="M53" s="150">
        <f>ROUND((SUM(M46:M52))/2,2)</f>
        <v>0</v>
      </c>
      <c r="N53" s="150"/>
      <c r="O53" s="150"/>
      <c r="P53" s="176"/>
      <c r="S53" s="176">
        <f>ROUND((SUM(S46:S52))/2,2)</f>
        <v>0.48</v>
      </c>
      <c r="V53">
        <f>ROUND((SUM(V46:V52))/2,2)</f>
        <v>0</v>
      </c>
    </row>
    <row r="54" spans="1:26" x14ac:dyDescent="0.25">
      <c r="A54" s="178"/>
      <c r="B54" s="178"/>
      <c r="C54" s="178"/>
      <c r="D54" s="178" t="s">
        <v>75</v>
      </c>
      <c r="E54" s="178"/>
      <c r="F54" s="179"/>
      <c r="G54" s="180"/>
      <c r="H54" s="180">
        <f>ROUND((SUM(M9:M53))/3,2)</f>
        <v>0</v>
      </c>
      <c r="I54" s="180">
        <f>ROUND((SUM(I9:I53))/3,2)</f>
        <v>0</v>
      </c>
      <c r="J54" s="178"/>
      <c r="K54" s="178">
        <f>ROUND((SUM(K9:K53))/3,2)</f>
        <v>0</v>
      </c>
      <c r="L54" s="178">
        <f>ROUND((SUM(L9:L53))/3,2)</f>
        <v>0</v>
      </c>
      <c r="M54" s="178">
        <f>ROUND((SUM(M9:M53))/3,2)</f>
        <v>0</v>
      </c>
      <c r="N54" s="178"/>
      <c r="O54" s="178"/>
      <c r="P54" s="179"/>
      <c r="Q54" s="181"/>
      <c r="R54" s="181"/>
      <c r="S54" s="196">
        <f>ROUND((SUM(S9:S53))/3,2)</f>
        <v>118.86</v>
      </c>
      <c r="T54" s="181"/>
      <c r="U54" s="181"/>
      <c r="V54" s="181">
        <f>ROUND((SUM(V9:V53))/3,2)</f>
        <v>0</v>
      </c>
      <c r="Z54">
        <f>(SUM(Z9:Z53))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ODVODNENIE BUDOVY A REKONŠTRUKCIA SOCIÁLNEHO ZARIADENIA V DIECÉZNEJ SVATYNI STROPKOV / Základy</oddHeader>
    <oddFooter>&amp;RStrana &amp;P z &amp;N    &amp;L&amp;7Spracované systémom Systematic®pyramida.wsn, tel.: 051 77 10 585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16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142</v>
      </c>
      <c r="C3" s="35"/>
      <c r="D3" s="36"/>
      <c r="E3" s="36"/>
      <c r="F3" s="36"/>
      <c r="G3" s="16"/>
      <c r="H3" s="16"/>
      <c r="I3" s="37" t="s">
        <v>17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19</v>
      </c>
      <c r="J4" s="30"/>
    </row>
    <row r="5" spans="1:23" ht="18" customHeight="1" thickBot="1" x14ac:dyDescent="0.3">
      <c r="A5" s="11"/>
      <c r="B5" s="38" t="s">
        <v>20</v>
      </c>
      <c r="C5" s="19"/>
      <c r="D5" s="16"/>
      <c r="E5" s="16"/>
      <c r="F5" s="39" t="s">
        <v>21</v>
      </c>
      <c r="G5" s="16"/>
      <c r="H5" s="16"/>
      <c r="I5" s="37" t="s">
        <v>22</v>
      </c>
      <c r="J5" s="40" t="s">
        <v>23</v>
      </c>
    </row>
    <row r="6" spans="1:23" ht="24.95" customHeight="1" thickTop="1" x14ac:dyDescent="0.25">
      <c r="A6" s="11"/>
      <c r="B6" s="202" t="s">
        <v>24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27</v>
      </c>
      <c r="C7" s="42"/>
      <c r="D7" s="17"/>
      <c r="E7" s="17"/>
      <c r="F7" s="17"/>
      <c r="G7" s="50" t="s">
        <v>28</v>
      </c>
      <c r="H7" s="17"/>
      <c r="I7" s="28"/>
      <c r="J7" s="43"/>
    </row>
    <row r="8" spans="1:23" ht="20.100000000000001" customHeight="1" x14ac:dyDescent="0.25">
      <c r="A8" s="11"/>
      <c r="B8" s="205" t="s">
        <v>25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27</v>
      </c>
      <c r="C9" s="19"/>
      <c r="D9" s="16"/>
      <c r="E9" s="16"/>
      <c r="F9" s="16"/>
      <c r="G9" s="39" t="s">
        <v>28</v>
      </c>
      <c r="H9" s="16"/>
      <c r="I9" s="27"/>
      <c r="J9" s="30"/>
    </row>
    <row r="10" spans="1:23" ht="20.100000000000001" customHeight="1" x14ac:dyDescent="0.25">
      <c r="A10" s="11"/>
      <c r="B10" s="205" t="s">
        <v>26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27</v>
      </c>
      <c r="C11" s="19"/>
      <c r="D11" s="16"/>
      <c r="E11" s="16"/>
      <c r="F11" s="16"/>
      <c r="G11" s="39" t="s">
        <v>28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3" t="s">
        <v>29</v>
      </c>
      <c r="C15" s="84" t="s">
        <v>6</v>
      </c>
      <c r="D15" s="84" t="s">
        <v>55</v>
      </c>
      <c r="E15" s="85" t="s">
        <v>56</v>
      </c>
      <c r="F15" s="97" t="s">
        <v>57</v>
      </c>
      <c r="G15" s="51" t="s">
        <v>34</v>
      </c>
      <c r="H15" s="54" t="s">
        <v>35</v>
      </c>
      <c r="I15" s="26"/>
      <c r="J15" s="48"/>
    </row>
    <row r="16" spans="1:23" ht="18" customHeight="1" x14ac:dyDescent="0.25">
      <c r="A16" s="11"/>
      <c r="B16" s="86">
        <v>1</v>
      </c>
      <c r="C16" s="87" t="s">
        <v>30</v>
      </c>
      <c r="D16" s="88">
        <f>'Rekap 14049'!B17</f>
        <v>0</v>
      </c>
      <c r="E16" s="89">
        <f>'Rekap 14049'!C17</f>
        <v>0</v>
      </c>
      <c r="F16" s="98">
        <f>'Rekap 14049'!D17</f>
        <v>0</v>
      </c>
      <c r="G16" s="52">
        <v>6</v>
      </c>
      <c r="H16" s="107"/>
      <c r="I16" s="121"/>
      <c r="J16" s="118">
        <v>0</v>
      </c>
    </row>
    <row r="17" spans="1:26" ht="18" customHeight="1" x14ac:dyDescent="0.25">
      <c r="A17" s="11"/>
      <c r="B17" s="59">
        <v>2</v>
      </c>
      <c r="C17" s="63" t="s">
        <v>31</v>
      </c>
      <c r="D17" s="70"/>
      <c r="E17" s="68"/>
      <c r="F17" s="73"/>
      <c r="G17" s="53">
        <v>7</v>
      </c>
      <c r="H17" s="108" t="s">
        <v>36</v>
      </c>
      <c r="I17" s="121"/>
      <c r="J17" s="119">
        <f>'SO 14049'!Z56</f>
        <v>0</v>
      </c>
    </row>
    <row r="18" spans="1:26" ht="18" customHeight="1" x14ac:dyDescent="0.25">
      <c r="A18" s="11"/>
      <c r="B18" s="60">
        <v>3</v>
      </c>
      <c r="C18" s="64" t="s">
        <v>32</v>
      </c>
      <c r="D18" s="71">
        <f>'Rekap 14049'!B21</f>
        <v>0</v>
      </c>
      <c r="E18" s="69">
        <f>'Rekap 14049'!C21</f>
        <v>0</v>
      </c>
      <c r="F18" s="74">
        <f>'Rekap 14049'!D21</f>
        <v>0</v>
      </c>
      <c r="G18" s="53">
        <v>8</v>
      </c>
      <c r="H18" s="108" t="s">
        <v>37</v>
      </c>
      <c r="I18" s="121"/>
      <c r="J18" s="119">
        <v>0</v>
      </c>
    </row>
    <row r="19" spans="1:26" ht="18" customHeight="1" x14ac:dyDescent="0.25">
      <c r="A19" s="11"/>
      <c r="B19" s="60">
        <v>4</v>
      </c>
      <c r="C19" s="65"/>
      <c r="D19" s="71"/>
      <c r="E19" s="69"/>
      <c r="F19" s="74"/>
      <c r="G19" s="53">
        <v>9</v>
      </c>
      <c r="H19" s="117"/>
      <c r="I19" s="121"/>
      <c r="J19" s="120"/>
    </row>
    <row r="20" spans="1:26" ht="18" customHeight="1" thickBot="1" x14ac:dyDescent="0.3">
      <c r="A20" s="11"/>
      <c r="B20" s="60">
        <v>5</v>
      </c>
      <c r="C20" s="66" t="s">
        <v>33</v>
      </c>
      <c r="D20" s="72"/>
      <c r="E20" s="92"/>
      <c r="F20" s="99">
        <f>SUM(F16:F19)</f>
        <v>0</v>
      </c>
      <c r="G20" s="53">
        <v>10</v>
      </c>
      <c r="H20" s="108" t="s">
        <v>33</v>
      </c>
      <c r="I20" s="123"/>
      <c r="J20" s="91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7"/>
      <c r="E21" s="18"/>
      <c r="F21" s="90"/>
      <c r="G21" s="57" t="s">
        <v>51</v>
      </c>
      <c r="H21" s="54" t="s">
        <v>7</v>
      </c>
      <c r="I21" s="28"/>
      <c r="J21" s="124"/>
    </row>
    <row r="22" spans="1:26" ht="18" customHeight="1" x14ac:dyDescent="0.25">
      <c r="A22" s="11"/>
      <c r="B22" s="52">
        <v>11</v>
      </c>
      <c r="C22" s="55" t="s">
        <v>46</v>
      </c>
      <c r="D22" s="79"/>
      <c r="E22" s="81" t="s">
        <v>49</v>
      </c>
      <c r="F22" s="73">
        <f>((F16*U22*0)+(F17*V22*0)+(F18*W22*0))/100</f>
        <v>0</v>
      </c>
      <c r="G22" s="52">
        <v>16</v>
      </c>
      <c r="H22" s="107" t="s">
        <v>52</v>
      </c>
      <c r="I22" s="122" t="s">
        <v>49</v>
      </c>
      <c r="J22" s="118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1" t="s">
        <v>50</v>
      </c>
      <c r="F23" s="74">
        <f>((F16*U23*0)+(F17*V23*0)+(F18*W23*0))/100</f>
        <v>0</v>
      </c>
      <c r="G23" s="53">
        <v>17</v>
      </c>
      <c r="H23" s="108" t="s">
        <v>53</v>
      </c>
      <c r="I23" s="122" t="s">
        <v>49</v>
      </c>
      <c r="J23" s="119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1" t="s">
        <v>49</v>
      </c>
      <c r="F24" s="74">
        <f>((F16*U24*0)+(F17*V24*0)+(F18*W24*0))/100</f>
        <v>0</v>
      </c>
      <c r="G24" s="53">
        <v>18</v>
      </c>
      <c r="H24" s="108" t="s">
        <v>54</v>
      </c>
      <c r="I24" s="122" t="s">
        <v>50</v>
      </c>
      <c r="J24" s="119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2"/>
      <c r="F25" s="80"/>
      <c r="G25" s="53">
        <v>19</v>
      </c>
      <c r="H25" s="117"/>
      <c r="I25" s="121"/>
      <c r="J25" s="120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100"/>
      <c r="G26" s="53">
        <v>20</v>
      </c>
      <c r="H26" s="108" t="s">
        <v>33</v>
      </c>
      <c r="I26" s="123"/>
      <c r="J26" s="91">
        <f>SUM(J22:J25)+SUM(F22:F25)</f>
        <v>0</v>
      </c>
    </row>
    <row r="27" spans="1:26" ht="18" customHeight="1" thickTop="1" x14ac:dyDescent="0.25">
      <c r="A27" s="11"/>
      <c r="B27" s="93"/>
      <c r="C27" s="135" t="s">
        <v>60</v>
      </c>
      <c r="D27" s="128"/>
      <c r="E27" s="94"/>
      <c r="F27" s="29"/>
      <c r="G27" s="101" t="s">
        <v>38</v>
      </c>
      <c r="H27" s="96" t="s">
        <v>39</v>
      </c>
      <c r="I27" s="28"/>
      <c r="J27" s="31"/>
    </row>
    <row r="28" spans="1:26" ht="18" customHeight="1" x14ac:dyDescent="0.25">
      <c r="A28" s="11"/>
      <c r="B28" s="25"/>
      <c r="C28" s="126"/>
      <c r="D28" s="129"/>
      <c r="E28" s="21"/>
      <c r="F28" s="11"/>
      <c r="G28" s="102">
        <v>21</v>
      </c>
      <c r="H28" s="106" t="s">
        <v>40</v>
      </c>
      <c r="I28" s="114"/>
      <c r="J28" s="110">
        <f>F20+J20+F26+J26</f>
        <v>0</v>
      </c>
    </row>
    <row r="29" spans="1:26" ht="18" customHeight="1" x14ac:dyDescent="0.25">
      <c r="A29" s="11"/>
      <c r="B29" s="75"/>
      <c r="C29" s="127"/>
      <c r="D29" s="130"/>
      <c r="E29" s="21"/>
      <c r="F29" s="11"/>
      <c r="G29" s="52">
        <v>22</v>
      </c>
      <c r="H29" s="107" t="s">
        <v>41</v>
      </c>
      <c r="I29" s="115">
        <f>J28-SUM('SO 14049'!K9:'SO 14049'!K55)</f>
        <v>0</v>
      </c>
      <c r="J29" s="111">
        <f>ROUND(((ROUND(I29,2)*20)*1/100),2)</f>
        <v>0</v>
      </c>
    </row>
    <row r="30" spans="1:26" ht="18" customHeight="1" x14ac:dyDescent="0.25">
      <c r="A30" s="11"/>
      <c r="B30" s="22"/>
      <c r="C30" s="117"/>
      <c r="D30" s="121"/>
      <c r="E30" s="21"/>
      <c r="F30" s="11"/>
      <c r="G30" s="53">
        <v>23</v>
      </c>
      <c r="H30" s="108" t="s">
        <v>42</v>
      </c>
      <c r="I30" s="81">
        <f>SUM('SO 14049'!K9:'SO 14049'!K55)</f>
        <v>0</v>
      </c>
      <c r="J30" s="112">
        <f>ROUND(((ROUND(I30,2)*0)/100),2)</f>
        <v>0</v>
      </c>
    </row>
    <row r="31" spans="1:26" ht="18" customHeight="1" x14ac:dyDescent="0.25">
      <c r="A31" s="11"/>
      <c r="B31" s="23"/>
      <c r="C31" s="131"/>
      <c r="D31" s="132"/>
      <c r="E31" s="21"/>
      <c r="F31" s="11"/>
      <c r="G31" s="102">
        <v>24</v>
      </c>
      <c r="H31" s="106" t="s">
        <v>43</v>
      </c>
      <c r="I31" s="105"/>
      <c r="J31" s="125">
        <f>SUM(J28:J30)</f>
        <v>0</v>
      </c>
    </row>
    <row r="32" spans="1:26" ht="18" customHeight="1" thickBot="1" x14ac:dyDescent="0.3">
      <c r="A32" s="11"/>
      <c r="B32" s="41"/>
      <c r="C32" s="109"/>
      <c r="D32" s="116"/>
      <c r="E32" s="76"/>
      <c r="F32" s="77"/>
      <c r="G32" s="52" t="s">
        <v>44</v>
      </c>
      <c r="H32" s="109"/>
      <c r="I32" s="116"/>
      <c r="J32" s="113"/>
    </row>
    <row r="33" spans="1:10" ht="18" customHeight="1" thickTop="1" x14ac:dyDescent="0.25">
      <c r="A33" s="11"/>
      <c r="B33" s="93"/>
      <c r="C33" s="94"/>
      <c r="D33" s="133" t="s">
        <v>58</v>
      </c>
      <c r="E33" s="15"/>
      <c r="F33" s="95"/>
      <c r="G33" s="103">
        <v>26</v>
      </c>
      <c r="H33" s="134" t="s">
        <v>59</v>
      </c>
      <c r="I33" s="29"/>
      <c r="J33" s="104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5"/>
      <c r="C40" s="76"/>
      <c r="D40" s="12"/>
      <c r="E40" s="12"/>
      <c r="F40" s="12"/>
      <c r="G40" s="12"/>
      <c r="H40" s="12"/>
      <c r="I40" s="77"/>
      <c r="J40" s="78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24</v>
      </c>
      <c r="B1" s="212"/>
      <c r="C1" s="212"/>
      <c r="D1" s="213"/>
      <c r="E1" s="138" t="s">
        <v>21</v>
      </c>
      <c r="F1" s="137"/>
      <c r="W1">
        <v>30.126000000000001</v>
      </c>
    </row>
    <row r="2" spans="1:26" ht="20.100000000000001" customHeight="1" x14ac:dyDescent="0.25">
      <c r="A2" s="211" t="s">
        <v>25</v>
      </c>
      <c r="B2" s="212"/>
      <c r="C2" s="212"/>
      <c r="D2" s="213"/>
      <c r="E2" s="138" t="s">
        <v>19</v>
      </c>
      <c r="F2" s="137"/>
    </row>
    <row r="3" spans="1:26" ht="20.100000000000001" customHeight="1" x14ac:dyDescent="0.25">
      <c r="A3" s="211" t="s">
        <v>26</v>
      </c>
      <c r="B3" s="212"/>
      <c r="C3" s="212"/>
      <c r="D3" s="213"/>
      <c r="E3" s="138" t="s">
        <v>64</v>
      </c>
      <c r="F3" s="137"/>
    </row>
    <row r="4" spans="1:26" x14ac:dyDescent="0.25">
      <c r="A4" s="139" t="s">
        <v>1</v>
      </c>
      <c r="B4" s="136"/>
      <c r="C4" s="136"/>
      <c r="D4" s="136"/>
      <c r="E4" s="136"/>
      <c r="F4" s="136"/>
    </row>
    <row r="5" spans="1:26" x14ac:dyDescent="0.25">
      <c r="A5" s="139" t="s">
        <v>142</v>
      </c>
      <c r="B5" s="136"/>
      <c r="C5" s="136"/>
      <c r="D5" s="136"/>
      <c r="E5" s="136"/>
      <c r="F5" s="136"/>
    </row>
    <row r="6" spans="1:26" x14ac:dyDescent="0.25">
      <c r="A6" s="136"/>
      <c r="B6" s="136"/>
      <c r="C6" s="136"/>
      <c r="D6" s="136"/>
      <c r="E6" s="136"/>
      <c r="F6" s="136"/>
    </row>
    <row r="7" spans="1:26" x14ac:dyDescent="0.25">
      <c r="A7" s="136"/>
      <c r="B7" s="136"/>
      <c r="C7" s="136"/>
      <c r="D7" s="136"/>
      <c r="E7" s="136"/>
      <c r="F7" s="136"/>
    </row>
    <row r="8" spans="1:26" x14ac:dyDescent="0.25">
      <c r="A8" s="140" t="s">
        <v>65</v>
      </c>
      <c r="B8" s="136"/>
      <c r="C8" s="136"/>
      <c r="D8" s="136"/>
      <c r="E8" s="136"/>
      <c r="F8" s="136"/>
    </row>
    <row r="9" spans="1:26" x14ac:dyDescent="0.25">
      <c r="A9" s="141" t="s">
        <v>61</v>
      </c>
      <c r="B9" s="141" t="s">
        <v>55</v>
      </c>
      <c r="C9" s="141" t="s">
        <v>56</v>
      </c>
      <c r="D9" s="141" t="s">
        <v>33</v>
      </c>
      <c r="E9" s="141" t="s">
        <v>62</v>
      </c>
      <c r="F9" s="141" t="s">
        <v>63</v>
      </c>
    </row>
    <row r="10" spans="1:26" x14ac:dyDescent="0.25">
      <c r="A10" s="148" t="s">
        <v>66</v>
      </c>
      <c r="B10" s="149"/>
      <c r="C10" s="145"/>
      <c r="D10" s="145"/>
      <c r="E10" s="146"/>
      <c r="F10" s="146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</row>
    <row r="11" spans="1:26" x14ac:dyDescent="0.25">
      <c r="A11" s="150" t="s">
        <v>67</v>
      </c>
      <c r="B11" s="151">
        <f>'SO 14049'!L19</f>
        <v>0</v>
      </c>
      <c r="C11" s="151">
        <f>'SO 14049'!M19</f>
        <v>0</v>
      </c>
      <c r="D11" s="151">
        <f>'SO 14049'!I19</f>
        <v>0</v>
      </c>
      <c r="E11" s="152">
        <f>'SO 14049'!P19</f>
        <v>0</v>
      </c>
      <c r="F11" s="152">
        <f>'SO 14049'!S19</f>
        <v>0</v>
      </c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</row>
    <row r="12" spans="1:26" x14ac:dyDescent="0.25">
      <c r="A12" s="150" t="s">
        <v>68</v>
      </c>
      <c r="B12" s="151">
        <f>'SO 14049'!L24</f>
        <v>0</v>
      </c>
      <c r="C12" s="151">
        <f>'SO 14049'!M24</f>
        <v>0</v>
      </c>
      <c r="D12" s="151">
        <f>'SO 14049'!I24</f>
        <v>0</v>
      </c>
      <c r="E12" s="152">
        <f>'SO 14049'!P24</f>
        <v>0.51</v>
      </c>
      <c r="F12" s="152">
        <f>'SO 14049'!S24</f>
        <v>38.659999999999997</v>
      </c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</row>
    <row r="13" spans="1:26" x14ac:dyDescent="0.25">
      <c r="A13" s="150" t="s">
        <v>69</v>
      </c>
      <c r="B13" s="151">
        <f>'SO 14049'!L28</f>
        <v>0</v>
      </c>
      <c r="C13" s="151">
        <f>'SO 14049'!M28</f>
        <v>0</v>
      </c>
      <c r="D13" s="151">
        <f>'SO 14049'!I28</f>
        <v>0</v>
      </c>
      <c r="E13" s="152">
        <f>'SO 14049'!P28</f>
        <v>0.37</v>
      </c>
      <c r="F13" s="152">
        <f>'SO 14049'!S28</f>
        <v>33.590000000000003</v>
      </c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</row>
    <row r="14" spans="1:26" x14ac:dyDescent="0.25">
      <c r="A14" s="150" t="s">
        <v>70</v>
      </c>
      <c r="B14" s="151">
        <f>'SO 14049'!L33</f>
        <v>0</v>
      </c>
      <c r="C14" s="151">
        <f>'SO 14049'!M33</f>
        <v>0</v>
      </c>
      <c r="D14" s="151">
        <f>'SO 14049'!I33</f>
        <v>0</v>
      </c>
      <c r="E14" s="152">
        <f>'SO 14049'!P33</f>
        <v>3.67</v>
      </c>
      <c r="F14" s="152">
        <f>'SO 14049'!S33</f>
        <v>149.68</v>
      </c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</row>
    <row r="15" spans="1:26" x14ac:dyDescent="0.25">
      <c r="A15" s="150" t="s">
        <v>143</v>
      </c>
      <c r="B15" s="151">
        <f>'SO 14049'!L42</f>
        <v>0</v>
      </c>
      <c r="C15" s="151">
        <f>'SO 14049'!M42</f>
        <v>0</v>
      </c>
      <c r="D15" s="151">
        <f>'SO 14049'!I42</f>
        <v>0</v>
      </c>
      <c r="E15" s="152">
        <f>'SO 14049'!P42</f>
        <v>1.75</v>
      </c>
      <c r="F15" s="152">
        <f>'SO 14049'!S42</f>
        <v>1.91</v>
      </c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</row>
    <row r="16" spans="1:26" x14ac:dyDescent="0.25">
      <c r="A16" s="150" t="s">
        <v>72</v>
      </c>
      <c r="B16" s="151">
        <f>'SO 14049'!L46</f>
        <v>0</v>
      </c>
      <c r="C16" s="151">
        <f>'SO 14049'!M46</f>
        <v>0</v>
      </c>
      <c r="D16" s="151">
        <f>'SO 14049'!I46</f>
        <v>0</v>
      </c>
      <c r="E16" s="152">
        <f>'SO 14049'!P46</f>
        <v>0</v>
      </c>
      <c r="F16" s="152">
        <f>'SO 14049'!S46</f>
        <v>0</v>
      </c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</row>
    <row r="17" spans="1:26" x14ac:dyDescent="0.25">
      <c r="A17" s="2" t="s">
        <v>66</v>
      </c>
      <c r="B17" s="153">
        <f>'SO 14049'!L48</f>
        <v>0</v>
      </c>
      <c r="C17" s="153">
        <f>'SO 14049'!M48</f>
        <v>0</v>
      </c>
      <c r="D17" s="153">
        <f>'SO 14049'!I48</f>
        <v>0</v>
      </c>
      <c r="E17" s="154">
        <f>'SO 14049'!P48</f>
        <v>6.3</v>
      </c>
      <c r="F17" s="154">
        <f>'SO 14049'!S48</f>
        <v>223.84</v>
      </c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</row>
    <row r="18" spans="1:26" x14ac:dyDescent="0.25">
      <c r="A18" s="1"/>
      <c r="B18" s="143"/>
      <c r="C18" s="143"/>
      <c r="D18" s="143"/>
      <c r="E18" s="142"/>
      <c r="F18" s="142"/>
    </row>
    <row r="19" spans="1:26" x14ac:dyDescent="0.25">
      <c r="A19" s="2" t="s">
        <v>144</v>
      </c>
      <c r="B19" s="153"/>
      <c r="C19" s="151"/>
      <c r="D19" s="151"/>
      <c r="E19" s="152"/>
      <c r="F19" s="152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</row>
    <row r="20" spans="1:26" x14ac:dyDescent="0.25">
      <c r="A20" s="150" t="s">
        <v>145</v>
      </c>
      <c r="B20" s="151">
        <f>'SO 14049'!L53</f>
        <v>0</v>
      </c>
      <c r="C20" s="151">
        <f>'SO 14049'!M53</f>
        <v>0</v>
      </c>
      <c r="D20" s="151">
        <f>'SO 14049'!I53</f>
        <v>0</v>
      </c>
      <c r="E20" s="152">
        <f>'SO 14049'!P53</f>
        <v>0</v>
      </c>
      <c r="F20" s="152">
        <f>'SO 14049'!S53</f>
        <v>0</v>
      </c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</row>
    <row r="21" spans="1:26" x14ac:dyDescent="0.25">
      <c r="A21" s="2" t="s">
        <v>144</v>
      </c>
      <c r="B21" s="153">
        <f>'SO 14049'!L55</f>
        <v>0</v>
      </c>
      <c r="C21" s="153">
        <f>'SO 14049'!M55</f>
        <v>0</v>
      </c>
      <c r="D21" s="153">
        <f>'SO 14049'!I55</f>
        <v>0</v>
      </c>
      <c r="E21" s="154">
        <f>'SO 14049'!S55</f>
        <v>0</v>
      </c>
      <c r="F21" s="154">
        <f>'SO 14049'!V55</f>
        <v>0</v>
      </c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</row>
    <row r="22" spans="1:26" x14ac:dyDescent="0.25">
      <c r="A22" s="1"/>
      <c r="B22" s="143"/>
      <c r="C22" s="143"/>
      <c r="D22" s="143"/>
      <c r="E22" s="142"/>
      <c r="F22" s="142"/>
    </row>
    <row r="23" spans="1:26" x14ac:dyDescent="0.25">
      <c r="A23" s="2" t="s">
        <v>75</v>
      </c>
      <c r="B23" s="153">
        <f>'SO 14049'!L56</f>
        <v>0</v>
      </c>
      <c r="C23" s="153">
        <f>'SO 14049'!M56</f>
        <v>0</v>
      </c>
      <c r="D23" s="153">
        <f>'SO 14049'!I56</f>
        <v>0</v>
      </c>
      <c r="E23" s="154">
        <f>'SO 14049'!S56</f>
        <v>223.84</v>
      </c>
      <c r="F23" s="154">
        <f>'SO 14049'!V56</f>
        <v>0</v>
      </c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</row>
    <row r="24" spans="1:26" x14ac:dyDescent="0.25">
      <c r="A24" s="1"/>
      <c r="B24" s="143"/>
      <c r="C24" s="143"/>
      <c r="D24" s="143"/>
      <c r="E24" s="142"/>
      <c r="F24" s="142"/>
    </row>
    <row r="25" spans="1:26" x14ac:dyDescent="0.25">
      <c r="A25" s="1"/>
      <c r="B25" s="143"/>
      <c r="C25" s="143"/>
      <c r="D25" s="143"/>
      <c r="E25" s="142"/>
      <c r="F25" s="142"/>
    </row>
    <row r="26" spans="1:26" x14ac:dyDescent="0.25">
      <c r="A26" s="1"/>
      <c r="B26" s="143"/>
      <c r="C26" s="143"/>
      <c r="D26" s="143"/>
      <c r="E26" s="142"/>
      <c r="F26" s="142"/>
    </row>
    <row r="27" spans="1:26" x14ac:dyDescent="0.25">
      <c r="A27" s="1"/>
      <c r="B27" s="143"/>
      <c r="C27" s="143"/>
      <c r="D27" s="143"/>
      <c r="E27" s="142"/>
      <c r="F27" s="142"/>
    </row>
    <row r="28" spans="1:26" x14ac:dyDescent="0.25">
      <c r="A28" s="1"/>
      <c r="B28" s="143"/>
      <c r="C28" s="143"/>
      <c r="D28" s="143"/>
      <c r="E28" s="142"/>
      <c r="F28" s="142"/>
    </row>
    <row r="29" spans="1:26" x14ac:dyDescent="0.25">
      <c r="A29" s="1"/>
      <c r="B29" s="143"/>
      <c r="C29" s="143"/>
      <c r="D29" s="143"/>
      <c r="E29" s="142"/>
      <c r="F29" s="142"/>
    </row>
    <row r="30" spans="1:26" x14ac:dyDescent="0.25">
      <c r="A30" s="1"/>
      <c r="B30" s="143"/>
      <c r="C30" s="143"/>
      <c r="D30" s="143"/>
      <c r="E30" s="142"/>
      <c r="F30" s="142"/>
    </row>
    <row r="31" spans="1:26" x14ac:dyDescent="0.25">
      <c r="A31" s="1"/>
      <c r="B31" s="143"/>
      <c r="C31" s="143"/>
      <c r="D31" s="143"/>
      <c r="E31" s="142"/>
      <c r="F31" s="142"/>
    </row>
    <row r="32" spans="1:26" x14ac:dyDescent="0.25">
      <c r="A32" s="1"/>
      <c r="B32" s="143"/>
      <c r="C32" s="143"/>
      <c r="D32" s="143"/>
      <c r="E32" s="142"/>
      <c r="F32" s="142"/>
    </row>
    <row r="33" spans="1:6" x14ac:dyDescent="0.25">
      <c r="A33" s="1"/>
      <c r="B33" s="143"/>
      <c r="C33" s="143"/>
      <c r="D33" s="143"/>
      <c r="E33" s="142"/>
      <c r="F33" s="142"/>
    </row>
    <row r="34" spans="1:6" x14ac:dyDescent="0.25">
      <c r="A34" s="1"/>
      <c r="B34" s="143"/>
      <c r="C34" s="143"/>
      <c r="D34" s="143"/>
      <c r="E34" s="142"/>
      <c r="F34" s="142"/>
    </row>
    <row r="35" spans="1:6" x14ac:dyDescent="0.25">
      <c r="A35" s="1"/>
      <c r="B35" s="143"/>
      <c r="C35" s="143"/>
      <c r="D35" s="143"/>
      <c r="E35" s="142"/>
      <c r="F35" s="142"/>
    </row>
    <row r="36" spans="1:6" x14ac:dyDescent="0.25">
      <c r="A36" s="1"/>
      <c r="B36" s="143"/>
      <c r="C36" s="143"/>
      <c r="D36" s="143"/>
      <c r="E36" s="142"/>
      <c r="F36" s="142"/>
    </row>
    <row r="37" spans="1:6" x14ac:dyDescent="0.25">
      <c r="A37" s="1"/>
      <c r="B37" s="143"/>
      <c r="C37" s="143"/>
      <c r="D37" s="143"/>
      <c r="E37" s="142"/>
      <c r="F37" s="142"/>
    </row>
    <row r="38" spans="1:6" x14ac:dyDescent="0.25">
      <c r="A38" s="1"/>
      <c r="B38" s="143"/>
      <c r="C38" s="143"/>
      <c r="D38" s="143"/>
      <c r="E38" s="142"/>
      <c r="F38" s="142"/>
    </row>
    <row r="39" spans="1:6" x14ac:dyDescent="0.25">
      <c r="A39" s="1"/>
      <c r="B39" s="143"/>
      <c r="C39" s="143"/>
      <c r="D39" s="143"/>
      <c r="E39" s="142"/>
      <c r="F39" s="142"/>
    </row>
    <row r="40" spans="1:6" x14ac:dyDescent="0.25">
      <c r="A40" s="1"/>
      <c r="B40" s="143"/>
      <c r="C40" s="143"/>
      <c r="D40" s="143"/>
      <c r="E40" s="142"/>
      <c r="F40" s="142"/>
    </row>
    <row r="41" spans="1:6" x14ac:dyDescent="0.25">
      <c r="A41" s="1"/>
      <c r="B41" s="143"/>
      <c r="C41" s="143"/>
      <c r="D41" s="143"/>
      <c r="E41" s="142"/>
      <c r="F41" s="142"/>
    </row>
    <row r="42" spans="1:6" x14ac:dyDescent="0.25">
      <c r="A42" s="1"/>
      <c r="B42" s="143"/>
      <c r="C42" s="143"/>
      <c r="D42" s="143"/>
      <c r="E42" s="142"/>
      <c r="F42" s="142"/>
    </row>
    <row r="43" spans="1:6" x14ac:dyDescent="0.25">
      <c r="A43" s="1"/>
      <c r="B43" s="143"/>
      <c r="C43" s="143"/>
      <c r="D43" s="143"/>
      <c r="E43" s="142"/>
      <c r="F43" s="142"/>
    </row>
    <row r="44" spans="1:6" x14ac:dyDescent="0.25">
      <c r="A44" s="1"/>
      <c r="B44" s="143"/>
      <c r="C44" s="143"/>
      <c r="D44" s="143"/>
      <c r="E44" s="142"/>
      <c r="F44" s="142"/>
    </row>
    <row r="45" spans="1:6" x14ac:dyDescent="0.25">
      <c r="A45" s="1"/>
      <c r="B45" s="143"/>
      <c r="C45" s="143"/>
      <c r="D45" s="143"/>
      <c r="E45" s="142"/>
      <c r="F45" s="142"/>
    </row>
    <row r="46" spans="1:6" x14ac:dyDescent="0.25">
      <c r="A46" s="1"/>
      <c r="B46" s="143"/>
      <c r="C46" s="143"/>
      <c r="D46" s="143"/>
      <c r="E46" s="142"/>
      <c r="F46" s="142"/>
    </row>
    <row r="47" spans="1:6" x14ac:dyDescent="0.25">
      <c r="A47" s="1"/>
      <c r="B47" s="143"/>
      <c r="C47" s="143"/>
      <c r="D47" s="143"/>
      <c r="E47" s="142"/>
      <c r="F47" s="142"/>
    </row>
    <row r="48" spans="1:6" x14ac:dyDescent="0.25">
      <c r="A48" s="1"/>
      <c r="B48" s="143"/>
      <c r="C48" s="143"/>
      <c r="D48" s="143"/>
      <c r="E48" s="142"/>
      <c r="F48" s="142"/>
    </row>
    <row r="49" spans="1:6" x14ac:dyDescent="0.25">
      <c r="A49" s="1"/>
      <c r="B49" s="143"/>
      <c r="C49" s="143"/>
      <c r="D49" s="143"/>
      <c r="E49" s="142"/>
      <c r="F49" s="142"/>
    </row>
    <row r="50" spans="1:6" x14ac:dyDescent="0.25">
      <c r="A50" s="1"/>
      <c r="B50" s="143"/>
      <c r="C50" s="143"/>
      <c r="D50" s="143"/>
      <c r="E50" s="142"/>
      <c r="F50" s="142"/>
    </row>
    <row r="51" spans="1:6" x14ac:dyDescent="0.25">
      <c r="A51" s="1"/>
      <c r="B51" s="143"/>
      <c r="C51" s="143"/>
      <c r="D51" s="143"/>
      <c r="E51" s="142"/>
      <c r="F51" s="142"/>
    </row>
    <row r="52" spans="1:6" x14ac:dyDescent="0.25">
      <c r="A52" s="1"/>
      <c r="B52" s="143"/>
      <c r="C52" s="143"/>
      <c r="D52" s="143"/>
      <c r="E52" s="142"/>
      <c r="F52" s="142"/>
    </row>
    <row r="53" spans="1:6" x14ac:dyDescent="0.25">
      <c r="A53" s="1"/>
      <c r="B53" s="143"/>
      <c r="C53" s="143"/>
      <c r="D53" s="143"/>
      <c r="E53" s="142"/>
      <c r="F53" s="142"/>
    </row>
    <row r="54" spans="1:6" x14ac:dyDescent="0.25">
      <c r="A54" s="1"/>
      <c r="B54" s="143"/>
      <c r="C54" s="143"/>
      <c r="D54" s="143"/>
      <c r="E54" s="142"/>
      <c r="F54" s="142"/>
    </row>
    <row r="55" spans="1:6" x14ac:dyDescent="0.25">
      <c r="A55" s="1"/>
      <c r="B55" s="143"/>
      <c r="C55" s="143"/>
      <c r="D55" s="143"/>
      <c r="E55" s="142"/>
      <c r="F55" s="142"/>
    </row>
    <row r="56" spans="1:6" x14ac:dyDescent="0.25">
      <c r="A56" s="1"/>
      <c r="B56" s="143"/>
      <c r="C56" s="143"/>
      <c r="D56" s="143"/>
      <c r="E56" s="142"/>
      <c r="F56" s="142"/>
    </row>
    <row r="57" spans="1:6" x14ac:dyDescent="0.25">
      <c r="A57" s="1"/>
      <c r="B57" s="143"/>
      <c r="C57" s="143"/>
      <c r="D57" s="143"/>
      <c r="E57" s="142"/>
      <c r="F57" s="142"/>
    </row>
    <row r="58" spans="1:6" x14ac:dyDescent="0.25">
      <c r="A58" s="1"/>
      <c r="B58" s="143"/>
      <c r="C58" s="143"/>
      <c r="D58" s="143"/>
      <c r="E58" s="142"/>
      <c r="F58" s="142"/>
    </row>
    <row r="59" spans="1:6" x14ac:dyDescent="0.25">
      <c r="A59" s="1"/>
      <c r="B59" s="143"/>
      <c r="C59" s="143"/>
      <c r="D59" s="143"/>
      <c r="E59" s="142"/>
      <c r="F59" s="142"/>
    </row>
    <row r="60" spans="1:6" x14ac:dyDescent="0.25">
      <c r="A60" s="1"/>
      <c r="B60" s="143"/>
      <c r="C60" s="143"/>
      <c r="D60" s="143"/>
      <c r="E60" s="142"/>
      <c r="F60" s="142"/>
    </row>
    <row r="61" spans="1:6" x14ac:dyDescent="0.25">
      <c r="A61" s="1"/>
      <c r="B61" s="143"/>
      <c r="C61" s="143"/>
      <c r="D61" s="143"/>
      <c r="E61" s="142"/>
      <c r="F61" s="142"/>
    </row>
    <row r="62" spans="1:6" x14ac:dyDescent="0.25">
      <c r="A62" s="1"/>
      <c r="B62" s="143"/>
      <c r="C62" s="143"/>
      <c r="D62" s="143"/>
      <c r="E62" s="142"/>
      <c r="F62" s="142"/>
    </row>
    <row r="63" spans="1:6" x14ac:dyDescent="0.25">
      <c r="A63" s="1"/>
      <c r="B63" s="143"/>
      <c r="C63" s="143"/>
      <c r="D63" s="143"/>
      <c r="E63" s="142"/>
      <c r="F63" s="142"/>
    </row>
    <row r="64" spans="1:6" x14ac:dyDescent="0.25">
      <c r="A64" s="1"/>
      <c r="B64" s="143"/>
      <c r="C64" s="143"/>
      <c r="D64" s="143"/>
      <c r="E64" s="142"/>
      <c r="F64" s="142"/>
    </row>
    <row r="65" spans="1:6" x14ac:dyDescent="0.25">
      <c r="A65" s="1"/>
      <c r="B65" s="143"/>
      <c r="C65" s="143"/>
      <c r="D65" s="143"/>
      <c r="E65" s="142"/>
      <c r="F65" s="142"/>
    </row>
    <row r="66" spans="1:6" x14ac:dyDescent="0.25">
      <c r="A66" s="1"/>
      <c r="B66" s="143"/>
      <c r="C66" s="143"/>
      <c r="D66" s="143"/>
      <c r="E66" s="142"/>
      <c r="F66" s="142"/>
    </row>
    <row r="67" spans="1:6" x14ac:dyDescent="0.25">
      <c r="A67" s="1"/>
      <c r="B67" s="143"/>
      <c r="C67" s="143"/>
      <c r="D67" s="143"/>
      <c r="E67" s="142"/>
      <c r="F67" s="142"/>
    </row>
    <row r="68" spans="1:6" x14ac:dyDescent="0.25">
      <c r="A68" s="1"/>
      <c r="B68" s="143"/>
      <c r="C68" s="143"/>
      <c r="D68" s="143"/>
      <c r="E68" s="142"/>
      <c r="F68" s="142"/>
    </row>
    <row r="69" spans="1:6" x14ac:dyDescent="0.25">
      <c r="A69" s="1"/>
      <c r="B69" s="143"/>
      <c r="C69" s="143"/>
      <c r="D69" s="143"/>
      <c r="E69" s="142"/>
      <c r="F69" s="142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workbookViewId="0">
      <pane ySplit="8" topLeftCell="A9" activePane="bottomLeft" state="frozen"/>
      <selection pane="bottomLeft" activeCell="G53" sqref="G11:G53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9"/>
      <c r="B1" s="214" t="s">
        <v>24</v>
      </c>
      <c r="C1" s="215"/>
      <c r="D1" s="215"/>
      <c r="E1" s="215"/>
      <c r="F1" s="215"/>
      <c r="G1" s="215"/>
      <c r="H1" s="216"/>
      <c r="I1" s="160" t="s">
        <v>21</v>
      </c>
      <c r="J1" s="159"/>
      <c r="K1" s="3"/>
      <c r="L1" s="3"/>
      <c r="M1" s="3"/>
      <c r="N1" s="3"/>
      <c r="O1" s="3"/>
      <c r="P1" s="3"/>
      <c r="S1" s="3"/>
      <c r="V1" s="155"/>
      <c r="W1">
        <v>30.126000000000001</v>
      </c>
    </row>
    <row r="2" spans="1:26" ht="20.100000000000001" customHeight="1" x14ac:dyDescent="0.25">
      <c r="A2" s="159"/>
      <c r="B2" s="214" t="s">
        <v>25</v>
      </c>
      <c r="C2" s="215"/>
      <c r="D2" s="215"/>
      <c r="E2" s="215"/>
      <c r="F2" s="215"/>
      <c r="G2" s="215"/>
      <c r="H2" s="216"/>
      <c r="I2" s="160" t="s">
        <v>19</v>
      </c>
      <c r="J2" s="159"/>
      <c r="K2" s="3"/>
      <c r="L2" s="3"/>
      <c r="M2" s="3"/>
      <c r="N2" s="3"/>
      <c r="O2" s="3"/>
      <c r="P2" s="3"/>
      <c r="S2" s="3"/>
      <c r="V2" s="155"/>
    </row>
    <row r="3" spans="1:26" ht="20.100000000000001" customHeight="1" x14ac:dyDescent="0.25">
      <c r="A3" s="159"/>
      <c r="B3" s="214" t="s">
        <v>26</v>
      </c>
      <c r="C3" s="215"/>
      <c r="D3" s="215"/>
      <c r="E3" s="215"/>
      <c r="F3" s="215"/>
      <c r="G3" s="215"/>
      <c r="H3" s="216"/>
      <c r="I3" s="160" t="s">
        <v>64</v>
      </c>
      <c r="J3" s="159"/>
      <c r="K3" s="3"/>
      <c r="L3" s="3"/>
      <c r="M3" s="3"/>
      <c r="N3" s="3"/>
      <c r="O3" s="3"/>
      <c r="P3" s="3"/>
      <c r="S3" s="3"/>
      <c r="V3" s="155"/>
    </row>
    <row r="4" spans="1:26" x14ac:dyDescent="0.25">
      <c r="A4" s="3"/>
      <c r="B4" s="5" t="s">
        <v>87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5"/>
    </row>
    <row r="5" spans="1:26" x14ac:dyDescent="0.25">
      <c r="A5" s="3"/>
      <c r="B5" s="5" t="s">
        <v>142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5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5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3"/>
    </row>
    <row r="8" spans="1:26" ht="15.75" x14ac:dyDescent="0.25">
      <c r="A8" s="162" t="s">
        <v>76</v>
      </c>
      <c r="B8" s="162" t="s">
        <v>77</v>
      </c>
      <c r="C8" s="162" t="s">
        <v>78</v>
      </c>
      <c r="D8" s="162" t="s">
        <v>79</v>
      </c>
      <c r="E8" s="162" t="s">
        <v>80</v>
      </c>
      <c r="F8" s="162" t="s">
        <v>81</v>
      </c>
      <c r="G8" s="162" t="s">
        <v>82</v>
      </c>
      <c r="H8" s="162" t="s">
        <v>56</v>
      </c>
      <c r="I8" s="162" t="s">
        <v>83</v>
      </c>
      <c r="J8" s="162"/>
      <c r="K8" s="162"/>
      <c r="L8" s="162"/>
      <c r="M8" s="162"/>
      <c r="N8" s="162"/>
      <c r="O8" s="162"/>
      <c r="P8" s="162" t="s">
        <v>84</v>
      </c>
      <c r="Q8" s="156"/>
      <c r="R8" s="156"/>
      <c r="S8" s="162" t="s">
        <v>85</v>
      </c>
      <c r="T8" s="158"/>
      <c r="U8" s="158"/>
      <c r="V8" s="164" t="s">
        <v>86</v>
      </c>
      <c r="W8" s="157"/>
      <c r="X8" s="157"/>
      <c r="Y8" s="157"/>
      <c r="Z8" s="157"/>
    </row>
    <row r="9" spans="1:26" x14ac:dyDescent="0.25">
      <c r="A9" s="144"/>
      <c r="B9" s="144"/>
      <c r="C9" s="165"/>
      <c r="D9" s="148" t="s">
        <v>66</v>
      </c>
      <c r="E9" s="144"/>
      <c r="F9" s="166"/>
      <c r="G9" s="145"/>
      <c r="H9" s="145"/>
      <c r="I9" s="145"/>
      <c r="J9" s="144"/>
      <c r="K9" s="144"/>
      <c r="L9" s="144"/>
      <c r="M9" s="144"/>
      <c r="N9" s="144"/>
      <c r="O9" s="144"/>
      <c r="P9" s="144"/>
      <c r="Q9" s="147"/>
      <c r="R9" s="147"/>
      <c r="S9" s="144"/>
      <c r="T9" s="147"/>
      <c r="U9" s="147"/>
      <c r="V9" s="167"/>
      <c r="W9" s="147"/>
      <c r="X9" s="147"/>
      <c r="Y9" s="147"/>
      <c r="Z9" s="147"/>
    </row>
    <row r="10" spans="1:26" x14ac:dyDescent="0.25">
      <c r="A10" s="150"/>
      <c r="B10" s="150"/>
      <c r="C10" s="150"/>
      <c r="D10" s="150" t="s">
        <v>67</v>
      </c>
      <c r="E10" s="150"/>
      <c r="F10" s="168"/>
      <c r="G10" s="151"/>
      <c r="H10" s="151"/>
      <c r="I10" s="151"/>
      <c r="J10" s="150"/>
      <c r="K10" s="150"/>
      <c r="L10" s="150"/>
      <c r="M10" s="150"/>
      <c r="N10" s="150"/>
      <c r="O10" s="150"/>
      <c r="P10" s="150"/>
      <c r="Q10" s="147"/>
      <c r="R10" s="147"/>
      <c r="S10" s="150"/>
      <c r="T10" s="147"/>
      <c r="U10" s="147"/>
      <c r="V10" s="147"/>
      <c r="W10" s="147"/>
      <c r="X10" s="147"/>
      <c r="Y10" s="147"/>
      <c r="Z10" s="147"/>
    </row>
    <row r="11" spans="1:26" ht="24.95" customHeight="1" x14ac:dyDescent="0.25">
      <c r="A11" s="172"/>
      <c r="B11" s="169" t="s">
        <v>88</v>
      </c>
      <c r="C11" s="173" t="s">
        <v>146</v>
      </c>
      <c r="D11" s="169" t="s">
        <v>147</v>
      </c>
      <c r="E11" s="169" t="s">
        <v>91</v>
      </c>
      <c r="F11" s="170">
        <v>72.48</v>
      </c>
      <c r="G11" s="171"/>
      <c r="H11" s="171"/>
      <c r="I11" s="171">
        <f t="shared" ref="I11:I18" si="0">ROUND(F11*(G11+H11),2)</f>
        <v>0</v>
      </c>
      <c r="J11" s="169">
        <f t="shared" ref="J11:J18" si="1">ROUND(F11*(N11),2)</f>
        <v>979.2</v>
      </c>
      <c r="K11" s="1">
        <f t="shared" ref="K11:K18" si="2">ROUND(F11*(O11),2)</f>
        <v>0</v>
      </c>
      <c r="L11" s="1">
        <f t="shared" ref="L11:L17" si="3">ROUND(F11*(G11),2)</f>
        <v>0</v>
      </c>
      <c r="M11" s="1"/>
      <c r="N11" s="1">
        <v>13.51</v>
      </c>
      <c r="O11" s="1"/>
      <c r="P11" s="161"/>
      <c r="Q11" s="174"/>
      <c r="R11" s="174"/>
      <c r="S11" s="150"/>
      <c r="V11" s="175"/>
      <c r="Z11">
        <v>0</v>
      </c>
    </row>
    <row r="12" spans="1:26" ht="24.95" customHeight="1" x14ac:dyDescent="0.25">
      <c r="A12" s="172"/>
      <c r="B12" s="169" t="s">
        <v>88</v>
      </c>
      <c r="C12" s="173" t="s">
        <v>148</v>
      </c>
      <c r="D12" s="169" t="s">
        <v>149</v>
      </c>
      <c r="E12" s="169" t="s">
        <v>91</v>
      </c>
      <c r="F12" s="170">
        <v>9</v>
      </c>
      <c r="G12" s="171"/>
      <c r="H12" s="171"/>
      <c r="I12" s="171">
        <f t="shared" si="0"/>
        <v>0</v>
      </c>
      <c r="J12" s="169">
        <f t="shared" si="1"/>
        <v>349.56</v>
      </c>
      <c r="K12" s="1">
        <f t="shared" si="2"/>
        <v>0</v>
      </c>
      <c r="L12" s="1">
        <f t="shared" si="3"/>
        <v>0</v>
      </c>
      <c r="M12" s="1"/>
      <c r="N12" s="1">
        <v>38.840000000000003</v>
      </c>
      <c r="O12" s="1"/>
      <c r="P12" s="161"/>
      <c r="Q12" s="174"/>
      <c r="R12" s="174"/>
      <c r="S12" s="150"/>
      <c r="V12" s="175"/>
      <c r="Z12">
        <v>0</v>
      </c>
    </row>
    <row r="13" spans="1:26" ht="24.95" customHeight="1" x14ac:dyDescent="0.25">
      <c r="A13" s="172"/>
      <c r="B13" s="169" t="s">
        <v>88</v>
      </c>
      <c r="C13" s="173" t="s">
        <v>150</v>
      </c>
      <c r="D13" s="169" t="s">
        <v>151</v>
      </c>
      <c r="E13" s="169" t="s">
        <v>91</v>
      </c>
      <c r="F13" s="170">
        <v>9</v>
      </c>
      <c r="G13" s="171"/>
      <c r="H13" s="171"/>
      <c r="I13" s="171">
        <f t="shared" si="0"/>
        <v>0</v>
      </c>
      <c r="J13" s="169">
        <f t="shared" si="1"/>
        <v>47.79</v>
      </c>
      <c r="K13" s="1">
        <f t="shared" si="2"/>
        <v>0</v>
      </c>
      <c r="L13" s="1">
        <f t="shared" si="3"/>
        <v>0</v>
      </c>
      <c r="M13" s="1"/>
      <c r="N13" s="1">
        <v>5.31</v>
      </c>
      <c r="O13" s="1"/>
      <c r="P13" s="161"/>
      <c r="Q13" s="174"/>
      <c r="R13" s="174"/>
      <c r="S13" s="150"/>
      <c r="V13" s="175"/>
      <c r="Z13">
        <v>0</v>
      </c>
    </row>
    <row r="14" spans="1:26" ht="24.95" customHeight="1" x14ac:dyDescent="0.25">
      <c r="A14" s="172"/>
      <c r="B14" s="169" t="s">
        <v>88</v>
      </c>
      <c r="C14" s="173" t="s">
        <v>152</v>
      </c>
      <c r="D14" s="169" t="s">
        <v>153</v>
      </c>
      <c r="E14" s="169" t="s">
        <v>91</v>
      </c>
      <c r="F14" s="170">
        <v>72.48</v>
      </c>
      <c r="G14" s="171"/>
      <c r="H14" s="171"/>
      <c r="I14" s="171">
        <f t="shared" si="0"/>
        <v>0</v>
      </c>
      <c r="J14" s="169">
        <f t="shared" si="1"/>
        <v>136.99</v>
      </c>
      <c r="K14" s="1">
        <f t="shared" si="2"/>
        <v>0</v>
      </c>
      <c r="L14" s="1">
        <f t="shared" si="3"/>
        <v>0</v>
      </c>
      <c r="M14" s="1"/>
      <c r="N14" s="1">
        <v>1.8900000000000001</v>
      </c>
      <c r="O14" s="1"/>
      <c r="P14" s="161"/>
      <c r="Q14" s="174"/>
      <c r="R14" s="174"/>
      <c r="S14" s="150"/>
      <c r="V14" s="175"/>
      <c r="Z14">
        <v>0</v>
      </c>
    </row>
    <row r="15" spans="1:26" ht="24.95" customHeight="1" x14ac:dyDescent="0.25">
      <c r="A15" s="172"/>
      <c r="B15" s="169" t="s">
        <v>88</v>
      </c>
      <c r="C15" s="173" t="s">
        <v>94</v>
      </c>
      <c r="D15" s="169" t="s">
        <v>95</v>
      </c>
      <c r="E15" s="169" t="s">
        <v>91</v>
      </c>
      <c r="F15" s="170">
        <v>72.48</v>
      </c>
      <c r="G15" s="171"/>
      <c r="H15" s="171"/>
      <c r="I15" s="171">
        <f t="shared" si="0"/>
        <v>0</v>
      </c>
      <c r="J15" s="169">
        <f t="shared" si="1"/>
        <v>62.33</v>
      </c>
      <c r="K15" s="1">
        <f t="shared" si="2"/>
        <v>0</v>
      </c>
      <c r="L15" s="1">
        <f t="shared" si="3"/>
        <v>0</v>
      </c>
      <c r="M15" s="1"/>
      <c r="N15" s="1">
        <v>0.86</v>
      </c>
      <c r="O15" s="1"/>
      <c r="P15" s="161"/>
      <c r="Q15" s="174"/>
      <c r="R15" s="174"/>
      <c r="S15" s="150"/>
      <c r="V15" s="175"/>
      <c r="Z15">
        <v>0</v>
      </c>
    </row>
    <row r="16" spans="1:26" ht="24.95" customHeight="1" x14ac:dyDescent="0.25">
      <c r="A16" s="172"/>
      <c r="B16" s="169" t="s">
        <v>88</v>
      </c>
      <c r="C16" s="173" t="s">
        <v>154</v>
      </c>
      <c r="D16" s="169" t="s">
        <v>155</v>
      </c>
      <c r="E16" s="169" t="s">
        <v>91</v>
      </c>
      <c r="F16" s="170">
        <v>72.8</v>
      </c>
      <c r="G16" s="171"/>
      <c r="H16" s="171"/>
      <c r="I16" s="171">
        <f t="shared" si="0"/>
        <v>0</v>
      </c>
      <c r="J16" s="169">
        <f t="shared" si="1"/>
        <v>260.62</v>
      </c>
      <c r="K16" s="1">
        <f t="shared" si="2"/>
        <v>0</v>
      </c>
      <c r="L16" s="1">
        <f t="shared" si="3"/>
        <v>0</v>
      </c>
      <c r="M16" s="1"/>
      <c r="N16" s="1">
        <v>3.58</v>
      </c>
      <c r="O16" s="1"/>
      <c r="P16" s="161"/>
      <c r="Q16" s="174"/>
      <c r="R16" s="174"/>
      <c r="S16" s="150"/>
      <c r="V16" s="175"/>
      <c r="Z16">
        <v>0</v>
      </c>
    </row>
    <row r="17" spans="1:26" ht="24.95" customHeight="1" x14ac:dyDescent="0.25">
      <c r="A17" s="172"/>
      <c r="B17" s="169" t="s">
        <v>156</v>
      </c>
      <c r="C17" s="173" t="s">
        <v>157</v>
      </c>
      <c r="D17" s="169" t="s">
        <v>158</v>
      </c>
      <c r="E17" s="169" t="s">
        <v>103</v>
      </c>
      <c r="F17" s="170">
        <v>90.6</v>
      </c>
      <c r="G17" s="171"/>
      <c r="H17" s="171"/>
      <c r="I17" s="171">
        <f t="shared" si="0"/>
        <v>0</v>
      </c>
      <c r="J17" s="169">
        <f t="shared" si="1"/>
        <v>66.14</v>
      </c>
      <c r="K17" s="1">
        <f t="shared" si="2"/>
        <v>0</v>
      </c>
      <c r="L17" s="1">
        <f t="shared" si="3"/>
        <v>0</v>
      </c>
      <c r="M17" s="1"/>
      <c r="N17" s="1">
        <v>0.73</v>
      </c>
      <c r="O17" s="1"/>
      <c r="P17" s="161"/>
      <c r="Q17" s="174"/>
      <c r="R17" s="174"/>
      <c r="S17" s="150"/>
      <c r="V17" s="175"/>
      <c r="Z17">
        <v>0</v>
      </c>
    </row>
    <row r="18" spans="1:26" ht="24.95" customHeight="1" x14ac:dyDescent="0.25">
      <c r="A18" s="172"/>
      <c r="B18" s="169" t="s">
        <v>159</v>
      </c>
      <c r="C18" s="173" t="s">
        <v>160</v>
      </c>
      <c r="D18" s="169" t="s">
        <v>161</v>
      </c>
      <c r="E18" s="169" t="s">
        <v>162</v>
      </c>
      <c r="F18" s="170">
        <v>2.8</v>
      </c>
      <c r="G18" s="171"/>
      <c r="H18" s="171"/>
      <c r="I18" s="171">
        <f t="shared" si="0"/>
        <v>0</v>
      </c>
      <c r="J18" s="169">
        <f t="shared" si="1"/>
        <v>21.39</v>
      </c>
      <c r="K18" s="1">
        <f t="shared" si="2"/>
        <v>0</v>
      </c>
      <c r="L18" s="1"/>
      <c r="M18" s="1">
        <f>ROUND(F18*(G18),2)</f>
        <v>0</v>
      </c>
      <c r="N18" s="1">
        <v>7.64</v>
      </c>
      <c r="O18" s="1"/>
      <c r="P18" s="168">
        <v>1E-3</v>
      </c>
      <c r="Q18" s="174"/>
      <c r="R18" s="174">
        <v>1E-3</v>
      </c>
      <c r="S18" s="150">
        <f>ROUND(F18*(R18),3)</f>
        <v>3.0000000000000001E-3</v>
      </c>
      <c r="V18" s="175"/>
      <c r="Z18">
        <v>0</v>
      </c>
    </row>
    <row r="19" spans="1:26" x14ac:dyDescent="0.25">
      <c r="A19" s="150"/>
      <c r="B19" s="150"/>
      <c r="C19" s="150"/>
      <c r="D19" s="150" t="s">
        <v>67</v>
      </c>
      <c r="E19" s="150"/>
      <c r="F19" s="168"/>
      <c r="G19" s="153"/>
      <c r="H19" s="153">
        <f>ROUND((SUM(M10:M18))/1,2)</f>
        <v>0</v>
      </c>
      <c r="I19" s="153">
        <f>ROUND((SUM(I10:I18))/1,2)</f>
        <v>0</v>
      </c>
      <c r="J19" s="150"/>
      <c r="K19" s="150"/>
      <c r="L19" s="150">
        <f>ROUND((SUM(L10:L18))/1,2)</f>
        <v>0</v>
      </c>
      <c r="M19" s="150">
        <f>ROUND((SUM(M10:M18))/1,2)</f>
        <v>0</v>
      </c>
      <c r="N19" s="150"/>
      <c r="O19" s="150"/>
      <c r="P19" s="176">
        <f>ROUND((SUM(P10:P18))/1,2)</f>
        <v>0</v>
      </c>
      <c r="Q19" s="147"/>
      <c r="R19" s="147"/>
      <c r="S19" s="176">
        <f>ROUND((SUM(S10:S18))/1,2)</f>
        <v>0</v>
      </c>
      <c r="T19" s="147"/>
      <c r="U19" s="147"/>
      <c r="V19" s="147"/>
      <c r="W19" s="147"/>
      <c r="X19" s="147"/>
      <c r="Y19" s="147"/>
      <c r="Z19" s="147"/>
    </row>
    <row r="20" spans="1:26" x14ac:dyDescent="0.25">
      <c r="A20" s="1"/>
      <c r="B20" s="1"/>
      <c r="C20" s="1"/>
      <c r="D20" s="1"/>
      <c r="E20" s="1"/>
      <c r="F20" s="161"/>
      <c r="G20" s="143"/>
      <c r="H20" s="143"/>
      <c r="I20" s="143"/>
      <c r="J20" s="1"/>
      <c r="K20" s="1"/>
      <c r="L20" s="1"/>
      <c r="M20" s="1"/>
      <c r="N20" s="1"/>
      <c r="O20" s="1"/>
      <c r="P20" s="1"/>
      <c r="S20" s="1"/>
    </row>
    <row r="21" spans="1:26" x14ac:dyDescent="0.25">
      <c r="A21" s="150"/>
      <c r="B21" s="150"/>
      <c r="C21" s="150"/>
      <c r="D21" s="150" t="s">
        <v>68</v>
      </c>
      <c r="E21" s="150"/>
      <c r="F21" s="168"/>
      <c r="G21" s="151"/>
      <c r="H21" s="151"/>
      <c r="I21" s="151"/>
      <c r="J21" s="150"/>
      <c r="K21" s="150"/>
      <c r="L21" s="150"/>
      <c r="M21" s="150"/>
      <c r="N21" s="150"/>
      <c r="O21" s="150"/>
      <c r="P21" s="150"/>
      <c r="Q21" s="147"/>
      <c r="R21" s="147"/>
      <c r="S21" s="150"/>
      <c r="T21" s="147"/>
      <c r="U21" s="147"/>
      <c r="V21" s="147"/>
      <c r="W21" s="147"/>
      <c r="X21" s="147"/>
      <c r="Y21" s="147"/>
      <c r="Z21" s="147"/>
    </row>
    <row r="22" spans="1:26" ht="24.95" customHeight="1" x14ac:dyDescent="0.25">
      <c r="A22" s="172"/>
      <c r="B22" s="169" t="s">
        <v>163</v>
      </c>
      <c r="C22" s="173" t="s">
        <v>164</v>
      </c>
      <c r="D22" s="169" t="s">
        <v>165</v>
      </c>
      <c r="E22" s="169" t="s">
        <v>99</v>
      </c>
      <c r="F22" s="170">
        <v>37</v>
      </c>
      <c r="G22" s="171"/>
      <c r="H22" s="171"/>
      <c r="I22" s="171">
        <f>ROUND(F22*(G22+H22),2)</f>
        <v>0</v>
      </c>
      <c r="J22" s="169">
        <f>ROUND(F22*(N22),2)</f>
        <v>381.47</v>
      </c>
      <c r="K22" s="1">
        <f>ROUND(F22*(O22),2)</f>
        <v>0</v>
      </c>
      <c r="L22" s="1">
        <f>ROUND(F22*(G22),2)</f>
        <v>0</v>
      </c>
      <c r="M22" s="1"/>
      <c r="N22" s="1">
        <v>10.31</v>
      </c>
      <c r="O22" s="1"/>
      <c r="P22" s="168">
        <v>0.25195000000000001</v>
      </c>
      <c r="Q22" s="174"/>
      <c r="R22" s="174">
        <v>0.25195000000000001</v>
      </c>
      <c r="S22" s="150">
        <f>ROUND(F22*(R22),3)</f>
        <v>9.3219999999999992</v>
      </c>
      <c r="V22" s="175"/>
      <c r="Z22">
        <v>0</v>
      </c>
    </row>
    <row r="23" spans="1:26" ht="24.95" customHeight="1" x14ac:dyDescent="0.25">
      <c r="A23" s="172"/>
      <c r="B23" s="169" t="s">
        <v>163</v>
      </c>
      <c r="C23" s="173" t="s">
        <v>166</v>
      </c>
      <c r="D23" s="169" t="s">
        <v>167</v>
      </c>
      <c r="E23" s="169" t="s">
        <v>99</v>
      </c>
      <c r="F23" s="170">
        <v>114</v>
      </c>
      <c r="G23" s="171"/>
      <c r="H23" s="171"/>
      <c r="I23" s="171">
        <f>ROUND(F23*(G23+H23),2)</f>
        <v>0</v>
      </c>
      <c r="J23" s="169">
        <f>ROUND(F23*(N23),2)</f>
        <v>1341.78</v>
      </c>
      <c r="K23" s="1">
        <f>ROUND(F23*(O23),2)</f>
        <v>0</v>
      </c>
      <c r="L23" s="1">
        <f>ROUND(F23*(G23),2)</f>
        <v>0</v>
      </c>
      <c r="M23" s="1"/>
      <c r="N23" s="1">
        <v>11.77</v>
      </c>
      <c r="O23" s="1"/>
      <c r="P23" s="168">
        <v>0.25739000000000001</v>
      </c>
      <c r="Q23" s="174"/>
      <c r="R23" s="174">
        <v>0.25739000000000001</v>
      </c>
      <c r="S23" s="150">
        <f>ROUND(F23*(R23),3)</f>
        <v>29.341999999999999</v>
      </c>
      <c r="V23" s="175"/>
      <c r="Z23">
        <v>0</v>
      </c>
    </row>
    <row r="24" spans="1:26" x14ac:dyDescent="0.25">
      <c r="A24" s="150"/>
      <c r="B24" s="150"/>
      <c r="C24" s="150"/>
      <c r="D24" s="150" t="s">
        <v>68</v>
      </c>
      <c r="E24" s="150"/>
      <c r="F24" s="168"/>
      <c r="G24" s="153"/>
      <c r="H24" s="153">
        <f>ROUND((SUM(M21:M23))/1,2)</f>
        <v>0</v>
      </c>
      <c r="I24" s="153">
        <f>ROUND((SUM(I21:I23))/1,2)</f>
        <v>0</v>
      </c>
      <c r="J24" s="150"/>
      <c r="K24" s="150"/>
      <c r="L24" s="150">
        <f>ROUND((SUM(L21:L23))/1,2)</f>
        <v>0</v>
      </c>
      <c r="M24" s="150">
        <f>ROUND((SUM(M21:M23))/1,2)</f>
        <v>0</v>
      </c>
      <c r="N24" s="150"/>
      <c r="O24" s="150"/>
      <c r="P24" s="176">
        <f>ROUND((SUM(P21:P23))/1,2)</f>
        <v>0.51</v>
      </c>
      <c r="Q24" s="147"/>
      <c r="R24" s="147"/>
      <c r="S24" s="176">
        <f>ROUND((SUM(S21:S23))/1,2)</f>
        <v>38.659999999999997</v>
      </c>
      <c r="T24" s="147"/>
      <c r="U24" s="147"/>
      <c r="V24" s="147"/>
      <c r="W24" s="147"/>
      <c r="X24" s="147"/>
      <c r="Y24" s="147"/>
      <c r="Z24" s="147"/>
    </row>
    <row r="25" spans="1:26" x14ac:dyDescent="0.25">
      <c r="A25" s="1"/>
      <c r="B25" s="1"/>
      <c r="C25" s="1"/>
      <c r="D25" s="1"/>
      <c r="E25" s="1"/>
      <c r="F25" s="161"/>
      <c r="G25" s="143"/>
      <c r="H25" s="143"/>
      <c r="I25" s="143"/>
      <c r="J25" s="1"/>
      <c r="K25" s="1"/>
      <c r="L25" s="1"/>
      <c r="M25" s="1"/>
      <c r="N25" s="1"/>
      <c r="O25" s="1"/>
      <c r="P25" s="1"/>
      <c r="S25" s="1"/>
    </row>
    <row r="26" spans="1:26" x14ac:dyDescent="0.25">
      <c r="A26" s="150"/>
      <c r="B26" s="150"/>
      <c r="C26" s="150"/>
      <c r="D26" s="150" t="s">
        <v>69</v>
      </c>
      <c r="E26" s="150"/>
      <c r="F26" s="168"/>
      <c r="G26" s="151"/>
      <c r="H26" s="151"/>
      <c r="I26" s="151"/>
      <c r="J26" s="150"/>
      <c r="K26" s="150"/>
      <c r="L26" s="150"/>
      <c r="M26" s="150"/>
      <c r="N26" s="150"/>
      <c r="O26" s="150"/>
      <c r="P26" s="150"/>
      <c r="Q26" s="147"/>
      <c r="R26" s="147"/>
      <c r="S26" s="150"/>
      <c r="T26" s="147"/>
      <c r="U26" s="147"/>
      <c r="V26" s="147"/>
      <c r="W26" s="147"/>
      <c r="X26" s="147"/>
      <c r="Y26" s="147"/>
      <c r="Z26" s="147"/>
    </row>
    <row r="27" spans="1:26" ht="24.95" customHeight="1" x14ac:dyDescent="0.25">
      <c r="A27" s="172"/>
      <c r="B27" s="169" t="s">
        <v>100</v>
      </c>
      <c r="C27" s="173" t="s">
        <v>168</v>
      </c>
      <c r="D27" s="169" t="s">
        <v>169</v>
      </c>
      <c r="E27" s="169" t="s">
        <v>103</v>
      </c>
      <c r="F27" s="170">
        <v>90.6</v>
      </c>
      <c r="G27" s="171"/>
      <c r="H27" s="171"/>
      <c r="I27" s="171">
        <f>ROUND(F27*(G27+H27),2)</f>
        <v>0</v>
      </c>
      <c r="J27" s="169">
        <f>ROUND(F27*(N27),2)</f>
        <v>529.1</v>
      </c>
      <c r="K27" s="1">
        <f>ROUND(F27*(O27),2)</f>
        <v>0</v>
      </c>
      <c r="L27" s="1">
        <f>ROUND(F27*(G27),2)</f>
        <v>0</v>
      </c>
      <c r="M27" s="1"/>
      <c r="N27" s="1">
        <v>5.84</v>
      </c>
      <c r="O27" s="1"/>
      <c r="P27" s="168">
        <v>0.37080000000000002</v>
      </c>
      <c r="Q27" s="174"/>
      <c r="R27" s="174">
        <v>0.37080000000000002</v>
      </c>
      <c r="S27" s="150">
        <f>ROUND(F27*(R27),3)</f>
        <v>33.594000000000001</v>
      </c>
      <c r="V27" s="175"/>
      <c r="Z27">
        <v>0</v>
      </c>
    </row>
    <row r="28" spans="1:26" x14ac:dyDescent="0.25">
      <c r="A28" s="150"/>
      <c r="B28" s="150"/>
      <c r="C28" s="150"/>
      <c r="D28" s="150" t="s">
        <v>69</v>
      </c>
      <c r="E28" s="150"/>
      <c r="F28" s="168"/>
      <c r="G28" s="153"/>
      <c r="H28" s="153">
        <f>ROUND((SUM(M26:M27))/1,2)</f>
        <v>0</v>
      </c>
      <c r="I28" s="153">
        <f>ROUND((SUM(I26:I27))/1,2)</f>
        <v>0</v>
      </c>
      <c r="J28" s="150"/>
      <c r="K28" s="150"/>
      <c r="L28" s="150">
        <f>ROUND((SUM(L26:L27))/1,2)</f>
        <v>0</v>
      </c>
      <c r="M28" s="150">
        <f>ROUND((SUM(M26:M27))/1,2)</f>
        <v>0</v>
      </c>
      <c r="N28" s="150"/>
      <c r="O28" s="150"/>
      <c r="P28" s="176">
        <f>ROUND((SUM(P26:P27))/1,2)</f>
        <v>0.37</v>
      </c>
      <c r="Q28" s="147"/>
      <c r="R28" s="147"/>
      <c r="S28" s="176">
        <f>ROUND((SUM(S26:S27))/1,2)</f>
        <v>33.590000000000003</v>
      </c>
      <c r="T28" s="147"/>
      <c r="U28" s="147"/>
      <c r="V28" s="147"/>
      <c r="W28" s="147"/>
      <c r="X28" s="147"/>
      <c r="Y28" s="147"/>
      <c r="Z28" s="147"/>
    </row>
    <row r="29" spans="1:26" x14ac:dyDescent="0.25">
      <c r="A29" s="1"/>
      <c r="B29" s="1"/>
      <c r="C29" s="1"/>
      <c r="D29" s="1"/>
      <c r="E29" s="1"/>
      <c r="F29" s="161"/>
      <c r="G29" s="143"/>
      <c r="H29" s="143"/>
      <c r="I29" s="143"/>
      <c r="J29" s="1"/>
      <c r="K29" s="1"/>
      <c r="L29" s="1"/>
      <c r="M29" s="1"/>
      <c r="N29" s="1"/>
      <c r="O29" s="1"/>
      <c r="P29" s="1"/>
      <c r="S29" s="1"/>
    </row>
    <row r="30" spans="1:26" x14ac:dyDescent="0.25">
      <c r="A30" s="150"/>
      <c r="B30" s="150"/>
      <c r="C30" s="150"/>
      <c r="D30" s="150" t="s">
        <v>70</v>
      </c>
      <c r="E30" s="150"/>
      <c r="F30" s="168"/>
      <c r="G30" s="151"/>
      <c r="H30" s="151"/>
      <c r="I30" s="151"/>
      <c r="J30" s="150"/>
      <c r="K30" s="150"/>
      <c r="L30" s="150"/>
      <c r="M30" s="150"/>
      <c r="N30" s="150"/>
      <c r="O30" s="150"/>
      <c r="P30" s="150"/>
      <c r="Q30" s="147"/>
      <c r="R30" s="147"/>
      <c r="S30" s="150"/>
      <c r="T30" s="147"/>
      <c r="U30" s="147"/>
      <c r="V30" s="147"/>
      <c r="W30" s="147"/>
      <c r="X30" s="147"/>
      <c r="Y30" s="147"/>
      <c r="Z30" s="147"/>
    </row>
    <row r="31" spans="1:26" ht="24.95" customHeight="1" x14ac:dyDescent="0.25">
      <c r="A31" s="172"/>
      <c r="B31" s="169" t="s">
        <v>106</v>
      </c>
      <c r="C31" s="173" t="s">
        <v>170</v>
      </c>
      <c r="D31" s="169" t="s">
        <v>171</v>
      </c>
      <c r="E31" s="169" t="s">
        <v>91</v>
      </c>
      <c r="F31" s="170">
        <v>72.48</v>
      </c>
      <c r="G31" s="171"/>
      <c r="H31" s="171"/>
      <c r="I31" s="171">
        <f>ROUND(F31*(G31+H31),2)</f>
        <v>0</v>
      </c>
      <c r="J31" s="169">
        <f>ROUND(F31*(N31),2)</f>
        <v>3012.27</v>
      </c>
      <c r="K31" s="1">
        <f>ROUND(F31*(O31),2)</f>
        <v>0</v>
      </c>
      <c r="L31" s="1">
        <f>ROUND(F31*(G31),2)</f>
        <v>0</v>
      </c>
      <c r="M31" s="1"/>
      <c r="N31" s="1">
        <v>41.56</v>
      </c>
      <c r="O31" s="1"/>
      <c r="P31" s="168">
        <v>1.837</v>
      </c>
      <c r="Q31" s="174"/>
      <c r="R31" s="174">
        <v>1.837</v>
      </c>
      <c r="S31" s="150">
        <f>ROUND(F31*(R31),3)</f>
        <v>133.14599999999999</v>
      </c>
      <c r="V31" s="175"/>
      <c r="Z31">
        <v>0</v>
      </c>
    </row>
    <row r="32" spans="1:26" ht="24.95" customHeight="1" x14ac:dyDescent="0.25">
      <c r="A32" s="172"/>
      <c r="B32" s="169" t="s">
        <v>106</v>
      </c>
      <c r="C32" s="173" t="s">
        <v>170</v>
      </c>
      <c r="D32" s="169" t="s">
        <v>172</v>
      </c>
      <c r="E32" s="169" t="s">
        <v>91</v>
      </c>
      <c r="F32" s="170">
        <v>9</v>
      </c>
      <c r="G32" s="171"/>
      <c r="H32" s="171"/>
      <c r="I32" s="171">
        <f>ROUND(F32*(G32+H32),2)</f>
        <v>0</v>
      </c>
      <c r="J32" s="169">
        <f>ROUND(F32*(N32),2)</f>
        <v>374.04</v>
      </c>
      <c r="K32" s="1">
        <f>ROUND(F32*(O32),2)</f>
        <v>0</v>
      </c>
      <c r="L32" s="1">
        <f>ROUND(F32*(G32),2)</f>
        <v>0</v>
      </c>
      <c r="M32" s="1"/>
      <c r="N32" s="1">
        <v>41.56</v>
      </c>
      <c r="O32" s="1"/>
      <c r="P32" s="168">
        <v>1.837</v>
      </c>
      <c r="Q32" s="174"/>
      <c r="R32" s="174">
        <v>1.837</v>
      </c>
      <c r="S32" s="150">
        <f>ROUND(F32*(R32),3)</f>
        <v>16.533000000000001</v>
      </c>
      <c r="V32" s="175"/>
      <c r="Z32">
        <v>0</v>
      </c>
    </row>
    <row r="33" spans="1:26" x14ac:dyDescent="0.25">
      <c r="A33" s="150"/>
      <c r="B33" s="150"/>
      <c r="C33" s="150"/>
      <c r="D33" s="150" t="s">
        <v>70</v>
      </c>
      <c r="E33" s="150"/>
      <c r="F33" s="168"/>
      <c r="G33" s="153"/>
      <c r="H33" s="153">
        <f>ROUND((SUM(M30:M32))/1,2)</f>
        <v>0</v>
      </c>
      <c r="I33" s="153">
        <f>ROUND((SUM(I30:I32))/1,2)</f>
        <v>0</v>
      </c>
      <c r="J33" s="150"/>
      <c r="K33" s="150"/>
      <c r="L33" s="150">
        <f>ROUND((SUM(L30:L32))/1,2)</f>
        <v>0</v>
      </c>
      <c r="M33" s="150">
        <f>ROUND((SUM(M30:M32))/1,2)</f>
        <v>0</v>
      </c>
      <c r="N33" s="150"/>
      <c r="O33" s="150"/>
      <c r="P33" s="176">
        <f>ROUND((SUM(P30:P32))/1,2)</f>
        <v>3.67</v>
      </c>
      <c r="Q33" s="147"/>
      <c r="R33" s="147"/>
      <c r="S33" s="176">
        <f>ROUND((SUM(S30:S32))/1,2)</f>
        <v>149.68</v>
      </c>
      <c r="T33" s="147"/>
      <c r="U33" s="147"/>
      <c r="V33" s="147"/>
      <c r="W33" s="147"/>
      <c r="X33" s="147"/>
      <c r="Y33" s="147"/>
      <c r="Z33" s="147"/>
    </row>
    <row r="34" spans="1:26" x14ac:dyDescent="0.25">
      <c r="A34" s="1"/>
      <c r="B34" s="1"/>
      <c r="C34" s="1"/>
      <c r="D34" s="1"/>
      <c r="E34" s="1"/>
      <c r="F34" s="161"/>
      <c r="G34" s="143"/>
      <c r="H34" s="143"/>
      <c r="I34" s="143"/>
      <c r="J34" s="1"/>
      <c r="K34" s="1"/>
      <c r="L34" s="1"/>
      <c r="M34" s="1"/>
      <c r="N34" s="1"/>
      <c r="O34" s="1"/>
      <c r="P34" s="1"/>
      <c r="S34" s="1"/>
    </row>
    <row r="35" spans="1:26" x14ac:dyDescent="0.25">
      <c r="A35" s="150"/>
      <c r="B35" s="150"/>
      <c r="C35" s="150"/>
      <c r="D35" s="150" t="s">
        <v>143</v>
      </c>
      <c r="E35" s="150"/>
      <c r="F35" s="168"/>
      <c r="G35" s="151"/>
      <c r="H35" s="151"/>
      <c r="I35" s="151"/>
      <c r="J35" s="150"/>
      <c r="K35" s="150"/>
      <c r="L35" s="150"/>
      <c r="M35" s="150"/>
      <c r="N35" s="150"/>
      <c r="O35" s="150"/>
      <c r="P35" s="150"/>
      <c r="Q35" s="147"/>
      <c r="R35" s="147"/>
      <c r="S35" s="150"/>
      <c r="T35" s="147"/>
      <c r="U35" s="147"/>
      <c r="V35" s="147"/>
      <c r="W35" s="147"/>
      <c r="X35" s="147"/>
      <c r="Y35" s="147"/>
      <c r="Z35" s="147"/>
    </row>
    <row r="36" spans="1:26" ht="24.95" customHeight="1" x14ac:dyDescent="0.25">
      <c r="A36" s="172"/>
      <c r="B36" s="169" t="s">
        <v>163</v>
      </c>
      <c r="C36" s="173" t="s">
        <v>173</v>
      </c>
      <c r="D36" s="169" t="s">
        <v>174</v>
      </c>
      <c r="E36" s="169" t="s">
        <v>130</v>
      </c>
      <c r="F36" s="170">
        <v>1</v>
      </c>
      <c r="G36" s="171"/>
      <c r="H36" s="171"/>
      <c r="I36" s="171">
        <f t="shared" ref="I36:I41" si="4">ROUND(F36*(G36+H36),2)</f>
        <v>0</v>
      </c>
      <c r="J36" s="169">
        <f t="shared" ref="J36:J41" si="5">ROUND(F36*(N36),2)</f>
        <v>23.83</v>
      </c>
      <c r="K36" s="1">
        <f t="shared" ref="K36:K41" si="6">ROUND(F36*(O36),2)</f>
        <v>0</v>
      </c>
      <c r="L36" s="1">
        <f>ROUND(F36*(G36),2)</f>
        <v>0</v>
      </c>
      <c r="M36" s="1"/>
      <c r="N36" s="1">
        <v>23.83</v>
      </c>
      <c r="O36" s="1"/>
      <c r="P36" s="168">
        <v>6.3400000000000001E-3</v>
      </c>
      <c r="Q36" s="174"/>
      <c r="R36" s="174">
        <v>6.3400000000000001E-3</v>
      </c>
      <c r="S36" s="150">
        <f t="shared" ref="S36:S41" si="7">ROUND(F36*(R36),3)</f>
        <v>6.0000000000000001E-3</v>
      </c>
      <c r="V36" s="175"/>
      <c r="Z36">
        <v>0</v>
      </c>
    </row>
    <row r="37" spans="1:26" ht="24.95" customHeight="1" x14ac:dyDescent="0.25">
      <c r="A37" s="172"/>
      <c r="B37" s="169" t="s">
        <v>175</v>
      </c>
      <c r="C37" s="173" t="s">
        <v>176</v>
      </c>
      <c r="D37" s="169" t="s">
        <v>177</v>
      </c>
      <c r="E37" s="169" t="s">
        <v>130</v>
      </c>
      <c r="F37" s="170">
        <v>1</v>
      </c>
      <c r="G37" s="171"/>
      <c r="H37" s="171"/>
      <c r="I37" s="171">
        <f t="shared" si="4"/>
        <v>0</v>
      </c>
      <c r="J37" s="169">
        <f t="shared" si="5"/>
        <v>373.05</v>
      </c>
      <c r="K37" s="1">
        <f t="shared" si="6"/>
        <v>0</v>
      </c>
      <c r="L37" s="1">
        <f>ROUND(F37*(G37),2)</f>
        <v>0</v>
      </c>
      <c r="M37" s="1"/>
      <c r="N37" s="1">
        <v>373.05</v>
      </c>
      <c r="O37" s="1"/>
      <c r="P37" s="168">
        <v>1.64392</v>
      </c>
      <c r="Q37" s="174"/>
      <c r="R37" s="174">
        <v>1.64392</v>
      </c>
      <c r="S37" s="150">
        <f t="shared" si="7"/>
        <v>1.6439999999999999</v>
      </c>
      <c r="V37" s="175"/>
      <c r="Z37">
        <v>0</v>
      </c>
    </row>
    <row r="38" spans="1:26" ht="24.95" customHeight="1" x14ac:dyDescent="0.25">
      <c r="A38" s="172"/>
      <c r="B38" s="169" t="s">
        <v>175</v>
      </c>
      <c r="C38" s="173" t="s">
        <v>178</v>
      </c>
      <c r="D38" s="169" t="s">
        <v>179</v>
      </c>
      <c r="E38" s="169" t="s">
        <v>130</v>
      </c>
      <c r="F38" s="170">
        <v>1</v>
      </c>
      <c r="G38" s="171"/>
      <c r="H38" s="171"/>
      <c r="I38" s="171">
        <f t="shared" si="4"/>
        <v>0</v>
      </c>
      <c r="J38" s="169">
        <f t="shared" si="5"/>
        <v>6.95</v>
      </c>
      <c r="K38" s="1">
        <f t="shared" si="6"/>
        <v>0</v>
      </c>
      <c r="L38" s="1">
        <f>ROUND(F38*(G38),2)</f>
        <v>0</v>
      </c>
      <c r="M38" s="1"/>
      <c r="N38" s="1">
        <v>6.95</v>
      </c>
      <c r="O38" s="1"/>
      <c r="P38" s="168">
        <v>2.0000000000000002E-5</v>
      </c>
      <c r="Q38" s="174"/>
      <c r="R38" s="174">
        <v>2.0000000000000002E-5</v>
      </c>
      <c r="S38" s="150">
        <f t="shared" si="7"/>
        <v>0</v>
      </c>
      <c r="V38" s="175"/>
      <c r="Z38">
        <v>0</v>
      </c>
    </row>
    <row r="39" spans="1:26" ht="24.95" customHeight="1" x14ac:dyDescent="0.25">
      <c r="A39" s="172"/>
      <c r="B39" s="169" t="s">
        <v>175</v>
      </c>
      <c r="C39" s="173" t="s">
        <v>180</v>
      </c>
      <c r="D39" s="169" t="s">
        <v>181</v>
      </c>
      <c r="E39" s="169" t="s">
        <v>130</v>
      </c>
      <c r="F39" s="170">
        <v>10</v>
      </c>
      <c r="G39" s="171"/>
      <c r="H39" s="171"/>
      <c r="I39" s="171">
        <f t="shared" si="4"/>
        <v>0</v>
      </c>
      <c r="J39" s="169">
        <f t="shared" si="5"/>
        <v>43.9</v>
      </c>
      <c r="K39" s="1">
        <f t="shared" si="6"/>
        <v>0</v>
      </c>
      <c r="L39" s="1">
        <f>ROUND(F39*(G39),2)</f>
        <v>0</v>
      </c>
      <c r="M39" s="1"/>
      <c r="N39" s="1">
        <v>4.3899999999999997</v>
      </c>
      <c r="O39" s="1"/>
      <c r="P39" s="168">
        <v>2.0000000000000002E-5</v>
      </c>
      <c r="Q39" s="174"/>
      <c r="R39" s="174">
        <v>2.0000000000000002E-5</v>
      </c>
      <c r="S39" s="150">
        <f t="shared" si="7"/>
        <v>0</v>
      </c>
      <c r="V39" s="175"/>
      <c r="Z39">
        <v>0</v>
      </c>
    </row>
    <row r="40" spans="1:26" ht="24.95" customHeight="1" x14ac:dyDescent="0.25">
      <c r="A40" s="172"/>
      <c r="B40" s="169" t="s">
        <v>182</v>
      </c>
      <c r="C40" s="173" t="s">
        <v>183</v>
      </c>
      <c r="D40" s="169" t="s">
        <v>184</v>
      </c>
      <c r="E40" s="169" t="s">
        <v>130</v>
      </c>
      <c r="F40" s="170">
        <v>1</v>
      </c>
      <c r="G40" s="171"/>
      <c r="H40" s="171"/>
      <c r="I40" s="171">
        <f t="shared" si="4"/>
        <v>0</v>
      </c>
      <c r="J40" s="169">
        <f t="shared" si="5"/>
        <v>267.2</v>
      </c>
      <c r="K40" s="1">
        <f t="shared" si="6"/>
        <v>0</v>
      </c>
      <c r="L40" s="1"/>
      <c r="M40" s="1">
        <f>ROUND(F40*(G40),2)</f>
        <v>0</v>
      </c>
      <c r="N40" s="1">
        <v>267.2</v>
      </c>
      <c r="O40" s="1"/>
      <c r="P40" s="168">
        <v>8.5999999999999993E-2</v>
      </c>
      <c r="Q40" s="174"/>
      <c r="R40" s="174">
        <v>8.5999999999999993E-2</v>
      </c>
      <c r="S40" s="150">
        <f t="shared" si="7"/>
        <v>8.5999999999999993E-2</v>
      </c>
      <c r="V40" s="175"/>
      <c r="Z40">
        <v>0</v>
      </c>
    </row>
    <row r="41" spans="1:26" ht="24.95" customHeight="1" x14ac:dyDescent="0.25">
      <c r="A41" s="172"/>
      <c r="B41" s="169" t="s">
        <v>182</v>
      </c>
      <c r="C41" s="173" t="s">
        <v>185</v>
      </c>
      <c r="D41" s="169" t="s">
        <v>186</v>
      </c>
      <c r="E41" s="169" t="s">
        <v>130</v>
      </c>
      <c r="F41" s="170">
        <v>10</v>
      </c>
      <c r="G41" s="171"/>
      <c r="H41" s="171"/>
      <c r="I41" s="171">
        <f t="shared" si="4"/>
        <v>0</v>
      </c>
      <c r="J41" s="169">
        <f t="shared" si="5"/>
        <v>537.20000000000005</v>
      </c>
      <c r="K41" s="1">
        <f t="shared" si="6"/>
        <v>0</v>
      </c>
      <c r="L41" s="1"/>
      <c r="M41" s="1">
        <f>ROUND(F41*(G41),2)</f>
        <v>0</v>
      </c>
      <c r="N41" s="1">
        <v>53.72</v>
      </c>
      <c r="O41" s="1"/>
      <c r="P41" s="168">
        <v>1.729E-2</v>
      </c>
      <c r="Q41" s="174"/>
      <c r="R41" s="174">
        <v>1.729E-2</v>
      </c>
      <c r="S41" s="150">
        <f t="shared" si="7"/>
        <v>0.17299999999999999</v>
      </c>
      <c r="V41" s="175"/>
      <c r="Z41">
        <v>0</v>
      </c>
    </row>
    <row r="42" spans="1:26" x14ac:dyDescent="0.25">
      <c r="A42" s="150"/>
      <c r="B42" s="150"/>
      <c r="C42" s="150"/>
      <c r="D42" s="150" t="s">
        <v>143</v>
      </c>
      <c r="E42" s="150"/>
      <c r="F42" s="168"/>
      <c r="G42" s="153"/>
      <c r="H42" s="153">
        <f>ROUND((SUM(M35:M41))/1,2)</f>
        <v>0</v>
      </c>
      <c r="I42" s="153">
        <f>ROUND((SUM(I35:I41))/1,2)</f>
        <v>0</v>
      </c>
      <c r="J42" s="150"/>
      <c r="K42" s="150"/>
      <c r="L42" s="150">
        <f>ROUND((SUM(L35:L41))/1,2)</f>
        <v>0</v>
      </c>
      <c r="M42" s="150">
        <f>ROUND((SUM(M35:M41))/1,2)</f>
        <v>0</v>
      </c>
      <c r="N42" s="150"/>
      <c r="O42" s="150"/>
      <c r="P42" s="176">
        <f>ROUND((SUM(P35:P41))/1,2)</f>
        <v>1.75</v>
      </c>
      <c r="Q42" s="147"/>
      <c r="R42" s="147"/>
      <c r="S42" s="176">
        <f>ROUND((SUM(S35:S41))/1,2)</f>
        <v>1.91</v>
      </c>
      <c r="T42" s="147"/>
      <c r="U42" s="147"/>
      <c r="V42" s="147"/>
      <c r="W42" s="147"/>
      <c r="X42" s="147"/>
      <c r="Y42" s="147"/>
      <c r="Z42" s="147"/>
    </row>
    <row r="43" spans="1:26" x14ac:dyDescent="0.25">
      <c r="A43" s="1"/>
      <c r="B43" s="1"/>
      <c r="C43" s="1"/>
      <c r="D43" s="1"/>
      <c r="E43" s="1"/>
      <c r="F43" s="161"/>
      <c r="G43" s="143"/>
      <c r="H43" s="143"/>
      <c r="I43" s="143"/>
      <c r="J43" s="1"/>
      <c r="K43" s="1"/>
      <c r="L43" s="1"/>
      <c r="M43" s="1"/>
      <c r="N43" s="1"/>
      <c r="O43" s="1"/>
      <c r="P43" s="1"/>
      <c r="S43" s="1"/>
    </row>
    <row r="44" spans="1:26" x14ac:dyDescent="0.25">
      <c r="A44" s="150"/>
      <c r="B44" s="150"/>
      <c r="C44" s="150"/>
      <c r="D44" s="150" t="s">
        <v>72</v>
      </c>
      <c r="E44" s="150"/>
      <c r="F44" s="168"/>
      <c r="G44" s="151"/>
      <c r="H44" s="151"/>
      <c r="I44" s="151"/>
      <c r="J44" s="150"/>
      <c r="K44" s="150"/>
      <c r="L44" s="150"/>
      <c r="M44" s="150"/>
      <c r="N44" s="150"/>
      <c r="O44" s="150"/>
      <c r="P44" s="150"/>
      <c r="Q44" s="147"/>
      <c r="R44" s="147"/>
      <c r="S44" s="150"/>
      <c r="T44" s="147"/>
      <c r="U44" s="147"/>
      <c r="V44" s="147"/>
      <c r="W44" s="147"/>
      <c r="X44" s="147"/>
      <c r="Y44" s="147"/>
      <c r="Z44" s="147"/>
    </row>
    <row r="45" spans="1:26" ht="24.95" customHeight="1" x14ac:dyDescent="0.25">
      <c r="A45" s="172"/>
      <c r="B45" s="169" t="s">
        <v>163</v>
      </c>
      <c r="C45" s="173" t="s">
        <v>187</v>
      </c>
      <c r="D45" s="169" t="s">
        <v>188</v>
      </c>
      <c r="E45" s="169" t="s">
        <v>114</v>
      </c>
      <c r="F45" s="170">
        <v>223.61199999999999</v>
      </c>
      <c r="G45" s="171"/>
      <c r="H45" s="171"/>
      <c r="I45" s="171">
        <f>ROUND(F45*(G45+H45),2)</f>
        <v>0</v>
      </c>
      <c r="J45" s="169">
        <f>ROUND(F45*(N45),2)</f>
        <v>6520.53</v>
      </c>
      <c r="K45" s="1">
        <f>ROUND(F45*(O45),2)</f>
        <v>0</v>
      </c>
      <c r="L45" s="1">
        <f>ROUND(F45*(G45),2)</f>
        <v>0</v>
      </c>
      <c r="M45" s="1"/>
      <c r="N45" s="1">
        <v>29.16</v>
      </c>
      <c r="O45" s="1"/>
      <c r="P45" s="161"/>
      <c r="Q45" s="174"/>
      <c r="R45" s="174"/>
      <c r="S45" s="150"/>
      <c r="V45" s="175"/>
      <c r="Z45">
        <v>0</v>
      </c>
    </row>
    <row r="46" spans="1:26" x14ac:dyDescent="0.25">
      <c r="A46" s="150"/>
      <c r="B46" s="150"/>
      <c r="C46" s="150"/>
      <c r="D46" s="150" t="s">
        <v>72</v>
      </c>
      <c r="E46" s="150"/>
      <c r="F46" s="168"/>
      <c r="G46" s="153"/>
      <c r="H46" s="153">
        <f>ROUND((SUM(M44:M45))/1,2)</f>
        <v>0</v>
      </c>
      <c r="I46" s="153">
        <f>ROUND((SUM(I44:I45))/1,2)</f>
        <v>0</v>
      </c>
      <c r="J46" s="150"/>
      <c r="K46" s="150"/>
      <c r="L46" s="150">
        <f>ROUND((SUM(L44:L45))/1,2)</f>
        <v>0</v>
      </c>
      <c r="M46" s="150">
        <f>ROUND((SUM(M44:M45))/1,2)</f>
        <v>0</v>
      </c>
      <c r="N46" s="150"/>
      <c r="O46" s="150"/>
      <c r="P46" s="176">
        <f>ROUND((SUM(P44:P45))/1,2)</f>
        <v>0</v>
      </c>
      <c r="Q46" s="147"/>
      <c r="R46" s="147"/>
      <c r="S46" s="176">
        <f>ROUND((SUM(S44:S45))/1,2)</f>
        <v>0</v>
      </c>
      <c r="T46" s="147"/>
      <c r="U46" s="147"/>
      <c r="V46" s="147"/>
      <c r="W46" s="147"/>
      <c r="X46" s="147"/>
      <c r="Y46" s="147"/>
      <c r="Z46" s="147"/>
    </row>
    <row r="47" spans="1:26" x14ac:dyDescent="0.25">
      <c r="A47" s="1"/>
      <c r="B47" s="1"/>
      <c r="C47" s="1"/>
      <c r="D47" s="1"/>
      <c r="E47" s="1"/>
      <c r="F47" s="161"/>
      <c r="G47" s="143"/>
      <c r="H47" s="143"/>
      <c r="I47" s="143"/>
      <c r="J47" s="1"/>
      <c r="K47" s="1"/>
      <c r="L47" s="1"/>
      <c r="M47" s="1"/>
      <c r="N47" s="1"/>
      <c r="O47" s="1"/>
      <c r="P47" s="1"/>
      <c r="S47" s="1"/>
    </row>
    <row r="48" spans="1:26" x14ac:dyDescent="0.25">
      <c r="A48" s="150"/>
      <c r="B48" s="150"/>
      <c r="C48" s="150"/>
      <c r="D48" s="2" t="s">
        <v>66</v>
      </c>
      <c r="E48" s="150"/>
      <c r="F48" s="168"/>
      <c r="G48" s="153"/>
      <c r="H48" s="153">
        <f>ROUND((SUM(M9:M47))/2,2)</f>
        <v>0</v>
      </c>
      <c r="I48" s="153">
        <f>ROUND((SUM(I9:I47))/2,2)</f>
        <v>0</v>
      </c>
      <c r="J48" s="151"/>
      <c r="K48" s="150"/>
      <c r="L48" s="151">
        <f>ROUND((SUM(L9:L47))/2,2)</f>
        <v>0</v>
      </c>
      <c r="M48" s="151">
        <f>ROUND((SUM(M9:M47))/2,2)</f>
        <v>0</v>
      </c>
      <c r="N48" s="150"/>
      <c r="O48" s="150"/>
      <c r="P48" s="176">
        <f>ROUND((SUM(P9:P47))/2,2)</f>
        <v>6.3</v>
      </c>
      <c r="S48" s="176">
        <f>ROUND((SUM(S9:S47))/2,2)</f>
        <v>223.84</v>
      </c>
    </row>
    <row r="49" spans="1:26" x14ac:dyDescent="0.25">
      <c r="A49" s="1"/>
      <c r="B49" s="1"/>
      <c r="C49" s="1"/>
      <c r="D49" s="1"/>
      <c r="E49" s="1"/>
      <c r="F49" s="161"/>
      <c r="G49" s="143"/>
      <c r="H49" s="143"/>
      <c r="I49" s="143"/>
      <c r="J49" s="1"/>
      <c r="K49" s="1"/>
      <c r="L49" s="1"/>
      <c r="M49" s="1"/>
      <c r="N49" s="1"/>
      <c r="O49" s="1"/>
      <c r="P49" s="1"/>
      <c r="S49" s="1"/>
    </row>
    <row r="50" spans="1:26" x14ac:dyDescent="0.25">
      <c r="A50" s="150"/>
      <c r="B50" s="150"/>
      <c r="C50" s="150"/>
      <c r="D50" s="2" t="s">
        <v>144</v>
      </c>
      <c r="E50" s="150"/>
      <c r="F50" s="168"/>
      <c r="G50" s="151"/>
      <c r="H50" s="151"/>
      <c r="I50" s="151"/>
      <c r="J50" s="150"/>
      <c r="K50" s="150"/>
      <c r="L50" s="150"/>
      <c r="M50" s="150"/>
      <c r="N50" s="150"/>
      <c r="O50" s="150"/>
      <c r="P50" s="150"/>
      <c r="Q50" s="147"/>
      <c r="R50" s="147"/>
      <c r="S50" s="150"/>
      <c r="T50" s="147"/>
      <c r="U50" s="147"/>
      <c r="V50" s="147"/>
      <c r="W50" s="147"/>
      <c r="X50" s="147"/>
      <c r="Y50" s="147"/>
      <c r="Z50" s="147"/>
    </row>
    <row r="51" spans="1:26" x14ac:dyDescent="0.25">
      <c r="A51" s="150"/>
      <c r="B51" s="150"/>
      <c r="C51" s="150"/>
      <c r="D51" s="150" t="s">
        <v>145</v>
      </c>
      <c r="E51" s="150"/>
      <c r="F51" s="168"/>
      <c r="G51" s="151"/>
      <c r="H51" s="151"/>
      <c r="I51" s="151"/>
      <c r="J51" s="150"/>
      <c r="K51" s="150"/>
      <c r="L51" s="150"/>
      <c r="M51" s="150"/>
      <c r="N51" s="150"/>
      <c r="O51" s="150"/>
      <c r="P51" s="150"/>
      <c r="Q51" s="147"/>
      <c r="R51" s="147"/>
      <c r="S51" s="150"/>
      <c r="T51" s="147"/>
      <c r="U51" s="147"/>
      <c r="V51" s="147"/>
      <c r="W51" s="147"/>
      <c r="X51" s="147"/>
      <c r="Y51" s="147"/>
      <c r="Z51" s="147"/>
    </row>
    <row r="52" spans="1:26" ht="24.95" customHeight="1" x14ac:dyDescent="0.25">
      <c r="A52" s="172"/>
      <c r="B52" s="169" t="s">
        <v>189</v>
      </c>
      <c r="C52" s="173" t="s">
        <v>190</v>
      </c>
      <c r="D52" s="169" t="s">
        <v>191</v>
      </c>
      <c r="E52" s="169" t="s">
        <v>103</v>
      </c>
      <c r="F52" s="170">
        <v>90.6</v>
      </c>
      <c r="G52" s="171"/>
      <c r="H52" s="171"/>
      <c r="I52" s="171">
        <f>ROUND(F52*(G52+H52),2)</f>
        <v>0</v>
      </c>
      <c r="J52" s="169">
        <f>ROUND(F52*(N52),2)</f>
        <v>114.16</v>
      </c>
      <c r="K52" s="1">
        <f>ROUND(F52*(O52),2)</f>
        <v>0</v>
      </c>
      <c r="L52" s="1">
        <f>ROUND(F52*(G52),2)</f>
        <v>0</v>
      </c>
      <c r="M52" s="1"/>
      <c r="N52" s="1">
        <v>1.26</v>
      </c>
      <c r="O52" s="1"/>
      <c r="P52" s="161"/>
      <c r="Q52" s="174"/>
      <c r="R52" s="174"/>
      <c r="S52" s="150"/>
      <c r="V52" s="175"/>
      <c r="Z52">
        <v>0</v>
      </c>
    </row>
    <row r="53" spans="1:26" x14ac:dyDescent="0.25">
      <c r="A53" s="150"/>
      <c r="B53" s="150"/>
      <c r="C53" s="150"/>
      <c r="D53" s="150" t="s">
        <v>145</v>
      </c>
      <c r="E53" s="150"/>
      <c r="F53" s="168"/>
      <c r="G53" s="153"/>
      <c r="H53" s="153"/>
      <c r="I53" s="153">
        <f>ROUND((SUM(I51:I52))/1,2)</f>
        <v>0</v>
      </c>
      <c r="J53" s="150"/>
      <c r="K53" s="150"/>
      <c r="L53" s="150">
        <f>ROUND((SUM(L51:L52))/1,2)</f>
        <v>0</v>
      </c>
      <c r="M53" s="150">
        <f>ROUND((SUM(M51:M52))/1,2)</f>
        <v>0</v>
      </c>
      <c r="N53" s="150"/>
      <c r="O53" s="150"/>
      <c r="P53" s="176"/>
      <c r="S53" s="168">
        <f>ROUND((SUM(S51:S52))/1,2)</f>
        <v>0</v>
      </c>
      <c r="V53">
        <f>ROUND((SUM(V51:V52))/1,2)</f>
        <v>0</v>
      </c>
    </row>
    <row r="54" spans="1:26" x14ac:dyDescent="0.25">
      <c r="A54" s="1"/>
      <c r="B54" s="1"/>
      <c r="C54" s="1"/>
      <c r="D54" s="1"/>
      <c r="E54" s="1"/>
      <c r="F54" s="161"/>
      <c r="G54" s="143"/>
      <c r="H54" s="143"/>
      <c r="I54" s="143"/>
      <c r="J54" s="1"/>
      <c r="K54" s="1"/>
      <c r="L54" s="1"/>
      <c r="M54" s="1"/>
      <c r="N54" s="1"/>
      <c r="O54" s="1"/>
      <c r="P54" s="1"/>
      <c r="S54" s="1"/>
    </row>
    <row r="55" spans="1:26" x14ac:dyDescent="0.25">
      <c r="A55" s="150"/>
      <c r="B55" s="150"/>
      <c r="C55" s="150"/>
      <c r="D55" s="2" t="s">
        <v>144</v>
      </c>
      <c r="E55" s="150"/>
      <c r="F55" s="168"/>
      <c r="G55" s="153"/>
      <c r="H55" s="153">
        <f>ROUND((SUM(M50:M54))/2,2)</f>
        <v>0</v>
      </c>
      <c r="I55" s="153">
        <f>ROUND((SUM(I50:I54))/2,2)</f>
        <v>0</v>
      </c>
      <c r="J55" s="150"/>
      <c r="K55" s="150"/>
      <c r="L55" s="150">
        <f>ROUND((SUM(L50:L54))/2,2)</f>
        <v>0</v>
      </c>
      <c r="M55" s="150">
        <f>ROUND((SUM(M50:M54))/2,2)</f>
        <v>0</v>
      </c>
      <c r="N55" s="150"/>
      <c r="O55" s="150"/>
      <c r="P55" s="176"/>
      <c r="S55" s="176">
        <f>ROUND((SUM(S50:S54))/2,2)</f>
        <v>0</v>
      </c>
      <c r="V55">
        <f>ROUND((SUM(V50:V54))/2,2)</f>
        <v>0</v>
      </c>
    </row>
    <row r="56" spans="1:26" x14ac:dyDescent="0.25">
      <c r="A56" s="178"/>
      <c r="B56" s="178"/>
      <c r="C56" s="178"/>
      <c r="D56" s="178" t="s">
        <v>75</v>
      </c>
      <c r="E56" s="178"/>
      <c r="F56" s="179"/>
      <c r="G56" s="180"/>
      <c r="H56" s="180">
        <f>ROUND((SUM(M9:M55))/3,2)</f>
        <v>0</v>
      </c>
      <c r="I56" s="180">
        <f>ROUND((SUM(I9:I55))/3,2)</f>
        <v>0</v>
      </c>
      <c r="J56" s="178"/>
      <c r="K56" s="178">
        <f>ROUND((SUM(K9:K55))/3,2)</f>
        <v>0</v>
      </c>
      <c r="L56" s="178">
        <f>ROUND((SUM(L9:L55))/3,2)</f>
        <v>0</v>
      </c>
      <c r="M56" s="178">
        <f>ROUND((SUM(M9:M55))/3,2)</f>
        <v>0</v>
      </c>
      <c r="N56" s="178"/>
      <c r="O56" s="178"/>
      <c r="P56" s="179"/>
      <c r="Q56" s="181"/>
      <c r="R56" s="181"/>
      <c r="S56" s="197">
        <f>ROUND((SUM(S9:S55))/3,2)</f>
        <v>223.84</v>
      </c>
      <c r="T56" s="181"/>
      <c r="U56" s="181"/>
      <c r="V56" s="181">
        <f>ROUND((SUM(V9:V55))/3,2)</f>
        <v>0</v>
      </c>
      <c r="Z56">
        <f>(SUM(Z9:Z55))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ODVODNENIE BUDOVY A REKONŠTRUKCIA SOCIÁLNEHO ZARIADENIA V DIECÉZNEJ SVATYNI STROPKOV / Dažďová kanalizácia</oddHeader>
    <oddFooter>&amp;RStrana &amp;P z &amp;N    &amp;L&amp;7Spracované systémom Systematic®pyramida.wsn, tel.: 051 77 10 585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16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192</v>
      </c>
      <c r="C3" s="35"/>
      <c r="D3" s="36"/>
      <c r="E3" s="36"/>
      <c r="F3" s="36"/>
      <c r="G3" s="16"/>
      <c r="H3" s="16"/>
      <c r="I3" s="37" t="s">
        <v>17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19</v>
      </c>
      <c r="J4" s="30"/>
    </row>
    <row r="5" spans="1:23" ht="18" customHeight="1" thickBot="1" x14ac:dyDescent="0.3">
      <c r="A5" s="11"/>
      <c r="B5" s="38" t="s">
        <v>20</v>
      </c>
      <c r="C5" s="19"/>
      <c r="D5" s="16"/>
      <c r="E5" s="16"/>
      <c r="F5" s="39" t="s">
        <v>21</v>
      </c>
      <c r="G5" s="16"/>
      <c r="H5" s="16"/>
      <c r="I5" s="37" t="s">
        <v>22</v>
      </c>
      <c r="J5" s="40" t="s">
        <v>23</v>
      </c>
    </row>
    <row r="6" spans="1:23" ht="24.95" customHeight="1" thickTop="1" x14ac:dyDescent="0.25">
      <c r="A6" s="11"/>
      <c r="B6" s="202" t="s">
        <v>24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27</v>
      </c>
      <c r="C7" s="42"/>
      <c r="D7" s="17"/>
      <c r="E7" s="17"/>
      <c r="F7" s="17"/>
      <c r="G7" s="50" t="s">
        <v>28</v>
      </c>
      <c r="H7" s="17"/>
      <c r="I7" s="28"/>
      <c r="J7" s="43"/>
    </row>
    <row r="8" spans="1:23" ht="20.100000000000001" customHeight="1" x14ac:dyDescent="0.25">
      <c r="A8" s="11"/>
      <c r="B8" s="205" t="s">
        <v>25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27</v>
      </c>
      <c r="C9" s="19"/>
      <c r="D9" s="16"/>
      <c r="E9" s="16"/>
      <c r="F9" s="16"/>
      <c r="G9" s="39" t="s">
        <v>28</v>
      </c>
      <c r="H9" s="16"/>
      <c r="I9" s="27"/>
      <c r="J9" s="30"/>
    </row>
    <row r="10" spans="1:23" ht="20.100000000000001" customHeight="1" x14ac:dyDescent="0.25">
      <c r="A10" s="11"/>
      <c r="B10" s="205" t="s">
        <v>26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27</v>
      </c>
      <c r="C11" s="19"/>
      <c r="D11" s="16"/>
      <c r="E11" s="16"/>
      <c r="F11" s="16"/>
      <c r="G11" s="39" t="s">
        <v>28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3" t="s">
        <v>29</v>
      </c>
      <c r="C15" s="84" t="s">
        <v>6</v>
      </c>
      <c r="D15" s="84" t="s">
        <v>55</v>
      </c>
      <c r="E15" s="85" t="s">
        <v>56</v>
      </c>
      <c r="F15" s="97" t="s">
        <v>57</v>
      </c>
      <c r="G15" s="51" t="s">
        <v>34</v>
      </c>
      <c r="H15" s="54" t="s">
        <v>35</v>
      </c>
      <c r="I15" s="26"/>
      <c r="J15" s="48"/>
    </row>
    <row r="16" spans="1:23" ht="18" customHeight="1" x14ac:dyDescent="0.25">
      <c r="A16" s="11"/>
      <c r="B16" s="86">
        <v>1</v>
      </c>
      <c r="C16" s="87" t="s">
        <v>30</v>
      </c>
      <c r="D16" s="88">
        <f>'Rekap 14050'!B14</f>
        <v>0</v>
      </c>
      <c r="E16" s="89">
        <f>'Rekap 14050'!C14</f>
        <v>0</v>
      </c>
      <c r="F16" s="98">
        <f>'Rekap 14050'!D14</f>
        <v>0</v>
      </c>
      <c r="G16" s="52">
        <v>6</v>
      </c>
      <c r="H16" s="107"/>
      <c r="I16" s="121"/>
      <c r="J16" s="118">
        <v>0</v>
      </c>
    </row>
    <row r="17" spans="1:26" ht="18" customHeight="1" x14ac:dyDescent="0.25">
      <c r="A17" s="11"/>
      <c r="B17" s="59">
        <v>2</v>
      </c>
      <c r="C17" s="63" t="s">
        <v>31</v>
      </c>
      <c r="D17" s="70"/>
      <c r="E17" s="68"/>
      <c r="F17" s="73"/>
      <c r="G17" s="53">
        <v>7</v>
      </c>
      <c r="H17" s="108" t="s">
        <v>36</v>
      </c>
      <c r="I17" s="121"/>
      <c r="J17" s="119">
        <f>'SO 14050'!Z29</f>
        <v>0</v>
      </c>
    </row>
    <row r="18" spans="1:26" ht="18" customHeight="1" x14ac:dyDescent="0.25">
      <c r="A18" s="11"/>
      <c r="B18" s="60">
        <v>3</v>
      </c>
      <c r="C18" s="64" t="s">
        <v>32</v>
      </c>
      <c r="D18" s="71"/>
      <c r="E18" s="69"/>
      <c r="F18" s="74"/>
      <c r="G18" s="53">
        <v>8</v>
      </c>
      <c r="H18" s="108" t="s">
        <v>37</v>
      </c>
      <c r="I18" s="121"/>
      <c r="J18" s="119">
        <v>0</v>
      </c>
    </row>
    <row r="19" spans="1:26" ht="18" customHeight="1" x14ac:dyDescent="0.25">
      <c r="A19" s="11"/>
      <c r="B19" s="60">
        <v>4</v>
      </c>
      <c r="C19" s="65"/>
      <c r="D19" s="71"/>
      <c r="E19" s="69"/>
      <c r="F19" s="74"/>
      <c r="G19" s="53">
        <v>9</v>
      </c>
      <c r="H19" s="117"/>
      <c r="I19" s="121"/>
      <c r="J19" s="120"/>
    </row>
    <row r="20" spans="1:26" ht="18" customHeight="1" thickBot="1" x14ac:dyDescent="0.3">
      <c r="A20" s="11"/>
      <c r="B20" s="60">
        <v>5</v>
      </c>
      <c r="C20" s="66" t="s">
        <v>33</v>
      </c>
      <c r="D20" s="72"/>
      <c r="E20" s="92"/>
      <c r="F20" s="99">
        <f>SUM(F16:F19)</f>
        <v>0</v>
      </c>
      <c r="G20" s="53">
        <v>10</v>
      </c>
      <c r="H20" s="108" t="s">
        <v>33</v>
      </c>
      <c r="I20" s="123"/>
      <c r="J20" s="91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7"/>
      <c r="E21" s="18"/>
      <c r="F21" s="90"/>
      <c r="G21" s="57" t="s">
        <v>51</v>
      </c>
      <c r="H21" s="54" t="s">
        <v>7</v>
      </c>
      <c r="I21" s="28"/>
      <c r="J21" s="124"/>
    </row>
    <row r="22" spans="1:26" ht="18" customHeight="1" x14ac:dyDescent="0.25">
      <c r="A22" s="11"/>
      <c r="B22" s="52">
        <v>11</v>
      </c>
      <c r="C22" s="55" t="s">
        <v>46</v>
      </c>
      <c r="D22" s="79"/>
      <c r="E22" s="81" t="s">
        <v>49</v>
      </c>
      <c r="F22" s="73">
        <f>((F16*U22*0)+(F17*V22*0)+(F18*W22*0))/100</f>
        <v>0</v>
      </c>
      <c r="G22" s="52">
        <v>16</v>
      </c>
      <c r="H22" s="107" t="s">
        <v>52</v>
      </c>
      <c r="I22" s="122" t="s">
        <v>49</v>
      </c>
      <c r="J22" s="118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1" t="s">
        <v>50</v>
      </c>
      <c r="F23" s="74">
        <f>((F16*U23*0)+(F17*V23*0)+(F18*W23*0))/100</f>
        <v>0</v>
      </c>
      <c r="G23" s="53">
        <v>17</v>
      </c>
      <c r="H23" s="108" t="s">
        <v>53</v>
      </c>
      <c r="I23" s="122" t="s">
        <v>49</v>
      </c>
      <c r="J23" s="119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1" t="s">
        <v>49</v>
      </c>
      <c r="F24" s="74">
        <f>((F16*U24*0)+(F17*V24*0)+(F18*W24*0))/100</f>
        <v>0</v>
      </c>
      <c r="G24" s="53">
        <v>18</v>
      </c>
      <c r="H24" s="108" t="s">
        <v>54</v>
      </c>
      <c r="I24" s="122" t="s">
        <v>50</v>
      </c>
      <c r="J24" s="119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2"/>
      <c r="F25" s="80"/>
      <c r="G25" s="53">
        <v>19</v>
      </c>
      <c r="H25" s="117"/>
      <c r="I25" s="121"/>
      <c r="J25" s="120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100"/>
      <c r="G26" s="53">
        <v>20</v>
      </c>
      <c r="H26" s="108" t="s">
        <v>33</v>
      </c>
      <c r="I26" s="123"/>
      <c r="J26" s="91">
        <f>SUM(J22:J25)+SUM(F22:F25)</f>
        <v>0</v>
      </c>
    </row>
    <row r="27" spans="1:26" ht="18" customHeight="1" thickTop="1" x14ac:dyDescent="0.25">
      <c r="A27" s="11"/>
      <c r="B27" s="93"/>
      <c r="C27" s="135" t="s">
        <v>60</v>
      </c>
      <c r="D27" s="128"/>
      <c r="E27" s="94"/>
      <c r="F27" s="29"/>
      <c r="G27" s="101" t="s">
        <v>38</v>
      </c>
      <c r="H27" s="96" t="s">
        <v>39</v>
      </c>
      <c r="I27" s="28"/>
      <c r="J27" s="31"/>
    </row>
    <row r="28" spans="1:26" ht="18" customHeight="1" x14ac:dyDescent="0.25">
      <c r="A28" s="11"/>
      <c r="B28" s="25"/>
      <c r="C28" s="126"/>
      <c r="D28" s="129"/>
      <c r="E28" s="21"/>
      <c r="F28" s="11"/>
      <c r="G28" s="102">
        <v>21</v>
      </c>
      <c r="H28" s="106" t="s">
        <v>40</v>
      </c>
      <c r="I28" s="114"/>
      <c r="J28" s="110">
        <f>F20+J20+F26+J26</f>
        <v>0</v>
      </c>
    </row>
    <row r="29" spans="1:26" ht="18" customHeight="1" x14ac:dyDescent="0.25">
      <c r="A29" s="11"/>
      <c r="B29" s="75"/>
      <c r="C29" s="127"/>
      <c r="D29" s="130"/>
      <c r="E29" s="21"/>
      <c r="F29" s="11"/>
      <c r="G29" s="52">
        <v>22</v>
      </c>
      <c r="H29" s="107" t="s">
        <v>41</v>
      </c>
      <c r="I29" s="115">
        <f>J28-SUM('SO 14050'!K9:'SO 14050'!K28)</f>
        <v>0</v>
      </c>
      <c r="J29" s="111">
        <f>ROUND(((ROUND(I29,2)*20)*1/100),2)</f>
        <v>0</v>
      </c>
    </row>
    <row r="30" spans="1:26" ht="18" customHeight="1" x14ac:dyDescent="0.25">
      <c r="A30" s="11"/>
      <c r="B30" s="22"/>
      <c r="C30" s="117"/>
      <c r="D30" s="121"/>
      <c r="E30" s="21"/>
      <c r="F30" s="11"/>
      <c r="G30" s="53">
        <v>23</v>
      </c>
      <c r="H30" s="108" t="s">
        <v>42</v>
      </c>
      <c r="I30" s="81">
        <f>SUM('SO 14050'!K9:'SO 14050'!K28)</f>
        <v>0</v>
      </c>
      <c r="J30" s="112">
        <f>ROUND(((ROUND(I30,2)*0)/100),2)</f>
        <v>0</v>
      </c>
    </row>
    <row r="31" spans="1:26" ht="18" customHeight="1" x14ac:dyDescent="0.25">
      <c r="A31" s="11"/>
      <c r="B31" s="23"/>
      <c r="C31" s="131"/>
      <c r="D31" s="132"/>
      <c r="E31" s="21"/>
      <c r="F31" s="11"/>
      <c r="G31" s="102">
        <v>24</v>
      </c>
      <c r="H31" s="106" t="s">
        <v>43</v>
      </c>
      <c r="I31" s="105"/>
      <c r="J31" s="125">
        <f>SUM(J28:J30)</f>
        <v>0</v>
      </c>
    </row>
    <row r="32" spans="1:26" ht="18" customHeight="1" thickBot="1" x14ac:dyDescent="0.3">
      <c r="A32" s="11"/>
      <c r="B32" s="41"/>
      <c r="C32" s="109"/>
      <c r="D32" s="116"/>
      <c r="E32" s="76"/>
      <c r="F32" s="77"/>
      <c r="G32" s="52" t="s">
        <v>44</v>
      </c>
      <c r="H32" s="109"/>
      <c r="I32" s="116"/>
      <c r="J32" s="113"/>
    </row>
    <row r="33" spans="1:10" ht="18" customHeight="1" thickTop="1" x14ac:dyDescent="0.25">
      <c r="A33" s="11"/>
      <c r="B33" s="93"/>
      <c r="C33" s="94"/>
      <c r="D33" s="133" t="s">
        <v>58</v>
      </c>
      <c r="E33" s="15"/>
      <c r="F33" s="95"/>
      <c r="G33" s="103">
        <v>26</v>
      </c>
      <c r="H33" s="134" t="s">
        <v>59</v>
      </c>
      <c r="I33" s="29"/>
      <c r="J33" s="104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5"/>
      <c r="C40" s="76"/>
      <c r="D40" s="12"/>
      <c r="E40" s="12"/>
      <c r="F40" s="12"/>
      <c r="G40" s="12"/>
      <c r="H40" s="12"/>
      <c r="I40" s="77"/>
      <c r="J40" s="78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>
      <selection sqref="A1:D1"/>
    </sheetView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24</v>
      </c>
      <c r="B1" s="212"/>
      <c r="C1" s="212"/>
      <c r="D1" s="213"/>
      <c r="E1" s="138" t="s">
        <v>21</v>
      </c>
      <c r="F1" s="137"/>
      <c r="W1">
        <v>30.126000000000001</v>
      </c>
    </row>
    <row r="2" spans="1:26" ht="20.100000000000001" customHeight="1" x14ac:dyDescent="0.25">
      <c r="A2" s="211" t="s">
        <v>25</v>
      </c>
      <c r="B2" s="212"/>
      <c r="C2" s="212"/>
      <c r="D2" s="213"/>
      <c r="E2" s="138" t="s">
        <v>19</v>
      </c>
      <c r="F2" s="137"/>
    </row>
    <row r="3" spans="1:26" ht="20.100000000000001" customHeight="1" x14ac:dyDescent="0.25">
      <c r="A3" s="211" t="s">
        <v>26</v>
      </c>
      <c r="B3" s="212"/>
      <c r="C3" s="212"/>
      <c r="D3" s="213"/>
      <c r="E3" s="138" t="s">
        <v>64</v>
      </c>
      <c r="F3" s="137"/>
    </row>
    <row r="4" spans="1:26" x14ac:dyDescent="0.25">
      <c r="A4" s="139" t="s">
        <v>1</v>
      </c>
      <c r="B4" s="136"/>
      <c r="C4" s="136"/>
      <c r="D4" s="136"/>
      <c r="E4" s="136"/>
      <c r="F4" s="136"/>
    </row>
    <row r="5" spans="1:26" x14ac:dyDescent="0.25">
      <c r="A5" s="139" t="s">
        <v>192</v>
      </c>
      <c r="B5" s="136"/>
      <c r="C5" s="136"/>
      <c r="D5" s="136"/>
      <c r="E5" s="136"/>
      <c r="F5" s="136"/>
    </row>
    <row r="6" spans="1:26" x14ac:dyDescent="0.25">
      <c r="A6" s="136"/>
      <c r="B6" s="136"/>
      <c r="C6" s="136"/>
      <c r="D6" s="136"/>
      <c r="E6" s="136"/>
      <c r="F6" s="136"/>
    </row>
    <row r="7" spans="1:26" x14ac:dyDescent="0.25">
      <c r="A7" s="136"/>
      <c r="B7" s="136"/>
      <c r="C7" s="136"/>
      <c r="D7" s="136"/>
      <c r="E7" s="136"/>
      <c r="F7" s="136"/>
    </row>
    <row r="8" spans="1:26" x14ac:dyDescent="0.25">
      <c r="A8" s="140" t="s">
        <v>65</v>
      </c>
      <c r="B8" s="136"/>
      <c r="C8" s="136"/>
      <c r="D8" s="136"/>
      <c r="E8" s="136"/>
      <c r="F8" s="136"/>
    </row>
    <row r="9" spans="1:26" x14ac:dyDescent="0.25">
      <c r="A9" s="141" t="s">
        <v>61</v>
      </c>
      <c r="B9" s="141" t="s">
        <v>55</v>
      </c>
      <c r="C9" s="141" t="s">
        <v>56</v>
      </c>
      <c r="D9" s="141" t="s">
        <v>33</v>
      </c>
      <c r="E9" s="141" t="s">
        <v>62</v>
      </c>
      <c r="F9" s="141" t="s">
        <v>63</v>
      </c>
    </row>
    <row r="10" spans="1:26" x14ac:dyDescent="0.25">
      <c r="A10" s="148" t="s">
        <v>66</v>
      </c>
      <c r="B10" s="149"/>
      <c r="C10" s="145"/>
      <c r="D10" s="145"/>
      <c r="E10" s="146"/>
      <c r="F10" s="146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</row>
    <row r="11" spans="1:26" x14ac:dyDescent="0.25">
      <c r="A11" s="150" t="s">
        <v>67</v>
      </c>
      <c r="B11" s="151">
        <f>'SO 14050'!L15</f>
        <v>0</v>
      </c>
      <c r="C11" s="151">
        <f>'SO 14050'!M15</f>
        <v>0</v>
      </c>
      <c r="D11" s="151">
        <f>'SO 14050'!I15</f>
        <v>0</v>
      </c>
      <c r="E11" s="152">
        <f>'SO 14050'!P15</f>
        <v>0</v>
      </c>
      <c r="F11" s="152">
        <f>'SO 14050'!S15</f>
        <v>0</v>
      </c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</row>
    <row r="12" spans="1:26" x14ac:dyDescent="0.25">
      <c r="A12" s="150" t="s">
        <v>143</v>
      </c>
      <c r="B12" s="151">
        <f>'SO 14050'!L22</f>
        <v>0</v>
      </c>
      <c r="C12" s="151">
        <f>'SO 14050'!M22</f>
        <v>0</v>
      </c>
      <c r="D12" s="151">
        <f>'SO 14050'!I22</f>
        <v>0</v>
      </c>
      <c r="E12" s="152">
        <f>'SO 14050'!P22</f>
        <v>0.04</v>
      </c>
      <c r="F12" s="152">
        <f>'SO 14050'!S22</f>
        <v>0.25</v>
      </c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</row>
    <row r="13" spans="1:26" x14ac:dyDescent="0.25">
      <c r="A13" s="150" t="s">
        <v>72</v>
      </c>
      <c r="B13" s="151">
        <f>'SO 14050'!L26</f>
        <v>0</v>
      </c>
      <c r="C13" s="151">
        <f>'SO 14050'!M26</f>
        <v>0</v>
      </c>
      <c r="D13" s="151">
        <f>'SO 14050'!I26</f>
        <v>0</v>
      </c>
      <c r="E13" s="152">
        <f>'SO 14050'!P26</f>
        <v>0</v>
      </c>
      <c r="F13" s="152">
        <f>'SO 14050'!S26</f>
        <v>0</v>
      </c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</row>
    <row r="14" spans="1:26" x14ac:dyDescent="0.25">
      <c r="A14" s="2" t="s">
        <v>66</v>
      </c>
      <c r="B14" s="153">
        <f>'SO 14050'!L28</f>
        <v>0</v>
      </c>
      <c r="C14" s="153">
        <f>'SO 14050'!M28</f>
        <v>0</v>
      </c>
      <c r="D14" s="153">
        <f>'SO 14050'!I28</f>
        <v>0</v>
      </c>
      <c r="E14" s="154">
        <f>'SO 14050'!S28</f>
        <v>0.25</v>
      </c>
      <c r="F14" s="154">
        <f>'SO 14050'!V28</f>
        <v>0</v>
      </c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</row>
    <row r="15" spans="1:26" x14ac:dyDescent="0.25">
      <c r="A15" s="1"/>
      <c r="B15" s="143"/>
      <c r="C15" s="143"/>
      <c r="D15" s="143"/>
      <c r="E15" s="142"/>
      <c r="F15" s="142"/>
    </row>
    <row r="16" spans="1:26" x14ac:dyDescent="0.25">
      <c r="A16" s="2" t="s">
        <v>75</v>
      </c>
      <c r="B16" s="153">
        <f>'SO 14050'!L29</f>
        <v>0</v>
      </c>
      <c r="C16" s="153">
        <f>'SO 14050'!M29</f>
        <v>0</v>
      </c>
      <c r="D16" s="153">
        <f>'SO 14050'!I29</f>
        <v>0</v>
      </c>
      <c r="E16" s="154">
        <f>'SO 14050'!S29</f>
        <v>0.25</v>
      </c>
      <c r="F16" s="154">
        <f>'SO 14050'!V29</f>
        <v>0</v>
      </c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</row>
    <row r="17" spans="1:6" x14ac:dyDescent="0.25">
      <c r="A17" s="1"/>
      <c r="B17" s="143"/>
      <c r="C17" s="143"/>
      <c r="D17" s="143"/>
      <c r="E17" s="142"/>
      <c r="F17" s="142"/>
    </row>
    <row r="18" spans="1:6" x14ac:dyDescent="0.25">
      <c r="A18" s="1"/>
      <c r="B18" s="143"/>
      <c r="C18" s="143"/>
      <c r="D18" s="143"/>
      <c r="E18" s="142"/>
      <c r="F18" s="142"/>
    </row>
    <row r="19" spans="1:6" x14ac:dyDescent="0.25">
      <c r="A19" s="1"/>
      <c r="B19" s="143"/>
      <c r="C19" s="143"/>
      <c r="D19" s="143"/>
      <c r="E19" s="142"/>
      <c r="F19" s="142"/>
    </row>
    <row r="20" spans="1:6" x14ac:dyDescent="0.25">
      <c r="A20" s="1"/>
      <c r="B20" s="143"/>
      <c r="C20" s="143"/>
      <c r="D20" s="143"/>
      <c r="E20" s="142"/>
      <c r="F20" s="142"/>
    </row>
    <row r="21" spans="1:6" x14ac:dyDescent="0.25">
      <c r="A21" s="1"/>
      <c r="B21" s="143"/>
      <c r="C21" s="143"/>
      <c r="D21" s="143"/>
      <c r="E21" s="142"/>
      <c r="F21" s="142"/>
    </row>
    <row r="22" spans="1:6" x14ac:dyDescent="0.25">
      <c r="A22" s="1"/>
      <c r="B22" s="143"/>
      <c r="C22" s="143"/>
      <c r="D22" s="143"/>
      <c r="E22" s="142"/>
      <c r="F22" s="142"/>
    </row>
    <row r="23" spans="1:6" x14ac:dyDescent="0.25">
      <c r="A23" s="1"/>
      <c r="B23" s="143"/>
      <c r="C23" s="143"/>
      <c r="D23" s="143"/>
      <c r="E23" s="142"/>
      <c r="F23" s="142"/>
    </row>
    <row r="24" spans="1:6" x14ac:dyDescent="0.25">
      <c r="A24" s="1"/>
      <c r="B24" s="143"/>
      <c r="C24" s="143"/>
      <c r="D24" s="143"/>
      <c r="E24" s="142"/>
      <c r="F24" s="142"/>
    </row>
    <row r="25" spans="1:6" x14ac:dyDescent="0.25">
      <c r="A25" s="1"/>
      <c r="B25" s="143"/>
      <c r="C25" s="143"/>
      <c r="D25" s="143"/>
      <c r="E25" s="142"/>
      <c r="F25" s="142"/>
    </row>
    <row r="26" spans="1:6" x14ac:dyDescent="0.25">
      <c r="A26" s="1"/>
      <c r="B26" s="143"/>
      <c r="C26" s="143"/>
      <c r="D26" s="143"/>
      <c r="E26" s="142"/>
      <c r="F26" s="142"/>
    </row>
    <row r="27" spans="1:6" x14ac:dyDescent="0.25">
      <c r="A27" s="1"/>
      <c r="B27" s="143"/>
      <c r="C27" s="143"/>
      <c r="D27" s="143"/>
      <c r="E27" s="142"/>
      <c r="F27" s="142"/>
    </row>
    <row r="28" spans="1:6" x14ac:dyDescent="0.25">
      <c r="A28" s="1"/>
      <c r="B28" s="143"/>
      <c r="C28" s="143"/>
      <c r="D28" s="143"/>
      <c r="E28" s="142"/>
      <c r="F28" s="142"/>
    </row>
    <row r="29" spans="1:6" x14ac:dyDescent="0.25">
      <c r="A29" s="1"/>
      <c r="B29" s="143"/>
      <c r="C29" s="143"/>
      <c r="D29" s="143"/>
      <c r="E29" s="142"/>
      <c r="F29" s="142"/>
    </row>
    <row r="30" spans="1:6" x14ac:dyDescent="0.25">
      <c r="A30" s="1"/>
      <c r="B30" s="143"/>
      <c r="C30" s="143"/>
      <c r="D30" s="143"/>
      <c r="E30" s="142"/>
      <c r="F30" s="142"/>
    </row>
    <row r="31" spans="1:6" x14ac:dyDescent="0.25">
      <c r="A31" s="1"/>
      <c r="B31" s="143"/>
      <c r="C31" s="143"/>
      <c r="D31" s="143"/>
      <c r="E31" s="142"/>
      <c r="F31" s="142"/>
    </row>
    <row r="32" spans="1:6" x14ac:dyDescent="0.25">
      <c r="A32" s="1"/>
      <c r="B32" s="143"/>
      <c r="C32" s="143"/>
      <c r="D32" s="143"/>
      <c r="E32" s="142"/>
      <c r="F32" s="142"/>
    </row>
    <row r="33" spans="1:6" x14ac:dyDescent="0.25">
      <c r="A33" s="1"/>
      <c r="B33" s="143"/>
      <c r="C33" s="143"/>
      <c r="D33" s="143"/>
      <c r="E33" s="142"/>
      <c r="F33" s="142"/>
    </row>
    <row r="34" spans="1:6" x14ac:dyDescent="0.25">
      <c r="A34" s="1"/>
      <c r="B34" s="143"/>
      <c r="C34" s="143"/>
      <c r="D34" s="143"/>
      <c r="E34" s="142"/>
      <c r="F34" s="142"/>
    </row>
    <row r="35" spans="1:6" x14ac:dyDescent="0.25">
      <c r="A35" s="1"/>
      <c r="B35" s="143"/>
      <c r="C35" s="143"/>
      <c r="D35" s="143"/>
      <c r="E35" s="142"/>
      <c r="F35" s="142"/>
    </row>
    <row r="36" spans="1:6" x14ac:dyDescent="0.25">
      <c r="A36" s="1"/>
      <c r="B36" s="143"/>
      <c r="C36" s="143"/>
      <c r="D36" s="143"/>
      <c r="E36" s="142"/>
      <c r="F36" s="142"/>
    </row>
    <row r="37" spans="1:6" x14ac:dyDescent="0.25">
      <c r="A37" s="1"/>
      <c r="B37" s="143"/>
      <c r="C37" s="143"/>
      <c r="D37" s="143"/>
      <c r="E37" s="142"/>
      <c r="F37" s="142"/>
    </row>
    <row r="38" spans="1:6" x14ac:dyDescent="0.25">
      <c r="A38" s="1"/>
      <c r="B38" s="143"/>
      <c r="C38" s="143"/>
      <c r="D38" s="143"/>
      <c r="E38" s="142"/>
      <c r="F38" s="142"/>
    </row>
    <row r="39" spans="1:6" x14ac:dyDescent="0.25">
      <c r="A39" s="1"/>
      <c r="B39" s="143"/>
      <c r="C39" s="143"/>
      <c r="D39" s="143"/>
      <c r="E39" s="142"/>
      <c r="F39" s="142"/>
    </row>
    <row r="40" spans="1:6" x14ac:dyDescent="0.25">
      <c r="A40" s="1"/>
      <c r="B40" s="143"/>
      <c r="C40" s="143"/>
      <c r="D40" s="143"/>
      <c r="E40" s="142"/>
      <c r="F40" s="142"/>
    </row>
    <row r="41" spans="1:6" x14ac:dyDescent="0.25">
      <c r="A41" s="1"/>
      <c r="B41" s="143"/>
      <c r="C41" s="143"/>
      <c r="D41" s="143"/>
      <c r="E41" s="142"/>
      <c r="F41" s="142"/>
    </row>
    <row r="42" spans="1:6" x14ac:dyDescent="0.25">
      <c r="A42" s="1"/>
      <c r="B42" s="143"/>
      <c r="C42" s="143"/>
      <c r="D42" s="143"/>
      <c r="E42" s="142"/>
      <c r="F42" s="142"/>
    </row>
    <row r="43" spans="1:6" x14ac:dyDescent="0.25">
      <c r="A43" s="1"/>
      <c r="B43" s="143"/>
      <c r="C43" s="143"/>
      <c r="D43" s="143"/>
      <c r="E43" s="142"/>
      <c r="F43" s="142"/>
    </row>
    <row r="44" spans="1:6" x14ac:dyDescent="0.25">
      <c r="A44" s="1"/>
      <c r="B44" s="143"/>
      <c r="C44" s="143"/>
      <c r="D44" s="143"/>
      <c r="E44" s="142"/>
      <c r="F44" s="142"/>
    </row>
    <row r="45" spans="1:6" x14ac:dyDescent="0.25">
      <c r="A45" s="1"/>
      <c r="B45" s="143"/>
      <c r="C45" s="143"/>
      <c r="D45" s="143"/>
      <c r="E45" s="142"/>
      <c r="F45" s="142"/>
    </row>
    <row r="46" spans="1:6" x14ac:dyDescent="0.25">
      <c r="A46" s="1"/>
      <c r="B46" s="143"/>
      <c r="C46" s="143"/>
      <c r="D46" s="143"/>
      <c r="E46" s="142"/>
      <c r="F46" s="142"/>
    </row>
    <row r="47" spans="1:6" x14ac:dyDescent="0.25">
      <c r="A47" s="1"/>
      <c r="B47" s="143"/>
      <c r="C47" s="143"/>
      <c r="D47" s="143"/>
      <c r="E47" s="142"/>
      <c r="F47" s="142"/>
    </row>
    <row r="48" spans="1:6" x14ac:dyDescent="0.25">
      <c r="A48" s="1"/>
      <c r="B48" s="143"/>
      <c r="C48" s="143"/>
      <c r="D48" s="143"/>
      <c r="E48" s="142"/>
      <c r="F48" s="142"/>
    </row>
    <row r="49" spans="1:6" x14ac:dyDescent="0.25">
      <c r="A49" s="1"/>
      <c r="B49" s="143"/>
      <c r="C49" s="143"/>
      <c r="D49" s="143"/>
      <c r="E49" s="142"/>
      <c r="F49" s="142"/>
    </row>
    <row r="50" spans="1:6" x14ac:dyDescent="0.25">
      <c r="A50" s="1"/>
      <c r="B50" s="143"/>
      <c r="C50" s="143"/>
      <c r="D50" s="143"/>
      <c r="E50" s="142"/>
      <c r="F50" s="142"/>
    </row>
    <row r="51" spans="1:6" x14ac:dyDescent="0.25">
      <c r="A51" s="1"/>
      <c r="B51" s="143"/>
      <c r="C51" s="143"/>
      <c r="D51" s="143"/>
      <c r="E51" s="142"/>
      <c r="F51" s="142"/>
    </row>
    <row r="52" spans="1:6" x14ac:dyDescent="0.25">
      <c r="A52" s="1"/>
      <c r="B52" s="143"/>
      <c r="C52" s="143"/>
      <c r="D52" s="143"/>
      <c r="E52" s="142"/>
      <c r="F52" s="142"/>
    </row>
    <row r="53" spans="1:6" x14ac:dyDescent="0.25">
      <c r="A53" s="1"/>
      <c r="B53" s="143"/>
      <c r="C53" s="143"/>
      <c r="D53" s="143"/>
      <c r="E53" s="142"/>
      <c r="F53" s="142"/>
    </row>
    <row r="54" spans="1:6" x14ac:dyDescent="0.25">
      <c r="A54" s="1"/>
      <c r="B54" s="143"/>
      <c r="C54" s="143"/>
      <c r="D54" s="143"/>
      <c r="E54" s="142"/>
      <c r="F54" s="142"/>
    </row>
    <row r="55" spans="1:6" x14ac:dyDescent="0.25">
      <c r="A55" s="1"/>
      <c r="B55" s="143"/>
      <c r="C55" s="143"/>
      <c r="D55" s="143"/>
      <c r="E55" s="142"/>
      <c r="F55" s="142"/>
    </row>
    <row r="56" spans="1:6" x14ac:dyDescent="0.25">
      <c r="A56" s="1"/>
      <c r="B56" s="143"/>
      <c r="C56" s="143"/>
      <c r="D56" s="143"/>
      <c r="E56" s="142"/>
      <c r="F56" s="142"/>
    </row>
    <row r="57" spans="1:6" x14ac:dyDescent="0.25">
      <c r="A57" s="1"/>
      <c r="B57" s="143"/>
      <c r="C57" s="143"/>
      <c r="D57" s="143"/>
      <c r="E57" s="142"/>
      <c r="F57" s="142"/>
    </row>
    <row r="58" spans="1:6" x14ac:dyDescent="0.25">
      <c r="A58" s="1"/>
      <c r="B58" s="143"/>
      <c r="C58" s="143"/>
      <c r="D58" s="143"/>
      <c r="E58" s="142"/>
      <c r="F58" s="142"/>
    </row>
    <row r="59" spans="1:6" x14ac:dyDescent="0.25">
      <c r="A59" s="1"/>
      <c r="B59" s="143"/>
      <c r="C59" s="143"/>
      <c r="D59" s="143"/>
      <c r="E59" s="142"/>
      <c r="F59" s="142"/>
    </row>
    <row r="60" spans="1:6" x14ac:dyDescent="0.25">
      <c r="A60" s="1"/>
      <c r="B60" s="143"/>
      <c r="C60" s="143"/>
      <c r="D60" s="143"/>
      <c r="E60" s="142"/>
      <c r="F60" s="142"/>
    </row>
    <row r="61" spans="1:6" x14ac:dyDescent="0.25">
      <c r="A61" s="1"/>
      <c r="B61" s="143"/>
      <c r="C61" s="143"/>
      <c r="D61" s="143"/>
      <c r="E61" s="142"/>
      <c r="F61" s="142"/>
    </row>
    <row r="62" spans="1:6" x14ac:dyDescent="0.25">
      <c r="A62" s="1"/>
      <c r="B62" s="143"/>
      <c r="C62" s="143"/>
      <c r="D62" s="143"/>
      <c r="E62" s="142"/>
      <c r="F62" s="142"/>
    </row>
    <row r="63" spans="1:6" x14ac:dyDescent="0.25">
      <c r="A63" s="1"/>
      <c r="B63" s="143"/>
      <c r="C63" s="143"/>
      <c r="D63" s="143"/>
      <c r="E63" s="142"/>
      <c r="F63" s="142"/>
    </row>
    <row r="64" spans="1:6" x14ac:dyDescent="0.25">
      <c r="A64" s="1"/>
      <c r="B64" s="143"/>
      <c r="C64" s="143"/>
      <c r="D64" s="143"/>
      <c r="E64" s="142"/>
      <c r="F64" s="142"/>
    </row>
    <row r="65" spans="1:6" x14ac:dyDescent="0.25">
      <c r="A65" s="1"/>
      <c r="B65" s="143"/>
      <c r="C65" s="143"/>
      <c r="D65" s="143"/>
      <c r="E65" s="142"/>
      <c r="F65" s="142"/>
    </row>
    <row r="66" spans="1:6" x14ac:dyDescent="0.25">
      <c r="A66" s="1"/>
      <c r="B66" s="143"/>
      <c r="C66" s="143"/>
      <c r="D66" s="143"/>
      <c r="E66" s="142"/>
      <c r="F66" s="142"/>
    </row>
    <row r="67" spans="1:6" x14ac:dyDescent="0.25">
      <c r="A67" s="1"/>
      <c r="B67" s="143"/>
      <c r="C67" s="143"/>
      <c r="D67" s="143"/>
      <c r="E67" s="142"/>
      <c r="F67" s="142"/>
    </row>
    <row r="68" spans="1:6" x14ac:dyDescent="0.25">
      <c r="A68" s="1"/>
      <c r="B68" s="143"/>
      <c r="C68" s="143"/>
      <c r="D68" s="143"/>
      <c r="E68" s="142"/>
      <c r="F68" s="142"/>
    </row>
    <row r="69" spans="1:6" x14ac:dyDescent="0.25">
      <c r="A69" s="1"/>
      <c r="B69" s="143"/>
      <c r="C69" s="143"/>
      <c r="D69" s="143"/>
      <c r="E69" s="142"/>
      <c r="F69" s="142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workbookViewId="0">
      <pane ySplit="8" topLeftCell="A9" activePane="bottomLeft" state="frozen"/>
      <selection pane="bottomLeft" activeCell="G25" sqref="G11:G25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9"/>
      <c r="B1" s="214" t="s">
        <v>24</v>
      </c>
      <c r="C1" s="215"/>
      <c r="D1" s="215"/>
      <c r="E1" s="215"/>
      <c r="F1" s="215"/>
      <c r="G1" s="215"/>
      <c r="H1" s="216"/>
      <c r="I1" s="160" t="s">
        <v>21</v>
      </c>
      <c r="J1" s="159"/>
      <c r="K1" s="3"/>
      <c r="L1" s="3"/>
      <c r="M1" s="3"/>
      <c r="N1" s="3"/>
      <c r="O1" s="3"/>
      <c r="P1" s="3"/>
      <c r="S1" s="3"/>
      <c r="V1" s="155"/>
      <c r="W1">
        <v>30.126000000000001</v>
      </c>
    </row>
    <row r="2" spans="1:26" ht="20.100000000000001" customHeight="1" x14ac:dyDescent="0.25">
      <c r="A2" s="159"/>
      <c r="B2" s="214" t="s">
        <v>25</v>
      </c>
      <c r="C2" s="215"/>
      <c r="D2" s="215"/>
      <c r="E2" s="215"/>
      <c r="F2" s="215"/>
      <c r="G2" s="215"/>
      <c r="H2" s="216"/>
      <c r="I2" s="160" t="s">
        <v>19</v>
      </c>
      <c r="J2" s="159"/>
      <c r="K2" s="3"/>
      <c r="L2" s="3"/>
      <c r="M2" s="3"/>
      <c r="N2" s="3"/>
      <c r="O2" s="3"/>
      <c r="P2" s="3"/>
      <c r="S2" s="3"/>
      <c r="V2" s="155"/>
    </row>
    <row r="3" spans="1:26" ht="20.100000000000001" customHeight="1" x14ac:dyDescent="0.25">
      <c r="A3" s="159"/>
      <c r="B3" s="214" t="s">
        <v>26</v>
      </c>
      <c r="C3" s="215"/>
      <c r="D3" s="215"/>
      <c r="E3" s="215"/>
      <c r="F3" s="215"/>
      <c r="G3" s="215"/>
      <c r="H3" s="216"/>
      <c r="I3" s="160" t="s">
        <v>64</v>
      </c>
      <c r="J3" s="159"/>
      <c r="K3" s="3"/>
      <c r="L3" s="3"/>
      <c r="M3" s="3"/>
      <c r="N3" s="3"/>
      <c r="O3" s="3"/>
      <c r="P3" s="3"/>
      <c r="S3" s="3"/>
      <c r="V3" s="155"/>
    </row>
    <row r="4" spans="1:26" x14ac:dyDescent="0.25">
      <c r="A4" s="3"/>
      <c r="B4" s="5" t="s">
        <v>87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5"/>
    </row>
    <row r="5" spans="1:26" x14ac:dyDescent="0.25">
      <c r="A5" s="3"/>
      <c r="B5" s="5" t="s">
        <v>192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5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5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3"/>
    </row>
    <row r="8" spans="1:26" ht="15.75" x14ac:dyDescent="0.25">
      <c r="A8" s="162" t="s">
        <v>76</v>
      </c>
      <c r="B8" s="162" t="s">
        <v>77</v>
      </c>
      <c r="C8" s="162" t="s">
        <v>78</v>
      </c>
      <c r="D8" s="162" t="s">
        <v>79</v>
      </c>
      <c r="E8" s="162" t="s">
        <v>80</v>
      </c>
      <c r="F8" s="162" t="s">
        <v>81</v>
      </c>
      <c r="G8" s="162" t="s">
        <v>82</v>
      </c>
      <c r="H8" s="162" t="s">
        <v>56</v>
      </c>
      <c r="I8" s="162" t="s">
        <v>83</v>
      </c>
      <c r="J8" s="162"/>
      <c r="K8" s="162"/>
      <c r="L8" s="162"/>
      <c r="M8" s="162"/>
      <c r="N8" s="162"/>
      <c r="O8" s="162"/>
      <c r="P8" s="162" t="s">
        <v>84</v>
      </c>
      <c r="Q8" s="156"/>
      <c r="R8" s="156"/>
      <c r="S8" s="162" t="s">
        <v>85</v>
      </c>
      <c r="T8" s="158"/>
      <c r="U8" s="158"/>
      <c r="V8" s="164" t="s">
        <v>86</v>
      </c>
      <c r="W8" s="157"/>
      <c r="X8" s="157"/>
      <c r="Y8" s="157"/>
      <c r="Z8" s="157"/>
    </row>
    <row r="9" spans="1:26" x14ac:dyDescent="0.25">
      <c r="A9" s="144"/>
      <c r="B9" s="144"/>
      <c r="C9" s="165"/>
      <c r="D9" s="148" t="s">
        <v>66</v>
      </c>
      <c r="E9" s="144"/>
      <c r="F9" s="166"/>
      <c r="G9" s="145"/>
      <c r="H9" s="145"/>
      <c r="I9" s="145"/>
      <c r="J9" s="144"/>
      <c r="K9" s="144"/>
      <c r="L9" s="144"/>
      <c r="M9" s="144"/>
      <c r="N9" s="144"/>
      <c r="O9" s="144"/>
      <c r="P9" s="144"/>
      <c r="Q9" s="147"/>
      <c r="R9" s="147"/>
      <c r="S9" s="144"/>
      <c r="T9" s="147"/>
      <c r="U9" s="147"/>
      <c r="V9" s="167"/>
      <c r="W9" s="147"/>
      <c r="X9" s="147"/>
      <c r="Y9" s="147"/>
      <c r="Z9" s="147"/>
    </row>
    <row r="10" spans="1:26" x14ac:dyDescent="0.25">
      <c r="A10" s="150"/>
      <c r="B10" s="150"/>
      <c r="C10" s="150"/>
      <c r="D10" s="150" t="s">
        <v>67</v>
      </c>
      <c r="E10" s="150"/>
      <c r="F10" s="168"/>
      <c r="G10" s="151"/>
      <c r="H10" s="151"/>
      <c r="I10" s="151"/>
      <c r="J10" s="150"/>
      <c r="K10" s="150"/>
      <c r="L10" s="150"/>
      <c r="M10" s="150"/>
      <c r="N10" s="150"/>
      <c r="O10" s="150"/>
      <c r="P10" s="150"/>
      <c r="Q10" s="147"/>
      <c r="R10" s="147"/>
      <c r="S10" s="150"/>
      <c r="T10" s="147"/>
      <c r="U10" s="147"/>
      <c r="V10" s="147"/>
      <c r="W10" s="147"/>
      <c r="X10" s="147"/>
      <c r="Y10" s="147"/>
      <c r="Z10" s="147"/>
    </row>
    <row r="11" spans="1:26" ht="24.95" customHeight="1" x14ac:dyDescent="0.25">
      <c r="A11" s="172"/>
      <c r="B11" s="169" t="s">
        <v>88</v>
      </c>
      <c r="C11" s="173" t="s">
        <v>146</v>
      </c>
      <c r="D11" s="169" t="s">
        <v>147</v>
      </c>
      <c r="E11" s="169" t="s">
        <v>91</v>
      </c>
      <c r="F11" s="170">
        <v>72.48</v>
      </c>
      <c r="G11" s="171"/>
      <c r="H11" s="171"/>
      <c r="I11" s="171">
        <f>ROUND(F11*(G11+H11),2)</f>
        <v>0</v>
      </c>
      <c r="J11" s="169">
        <f>ROUND(F11*(N11),2)</f>
        <v>979.2</v>
      </c>
      <c r="K11" s="1">
        <f>ROUND(F11*(O11),2)</f>
        <v>0</v>
      </c>
      <c r="L11" s="1">
        <f>ROUND(F11*(G11),2)</f>
        <v>0</v>
      </c>
      <c r="M11" s="1"/>
      <c r="N11" s="1">
        <v>13.51</v>
      </c>
      <c r="O11" s="1"/>
      <c r="P11" s="161"/>
      <c r="Q11" s="174"/>
      <c r="R11" s="174"/>
      <c r="S11" s="150"/>
      <c r="V11" s="175"/>
      <c r="Z11">
        <v>0</v>
      </c>
    </row>
    <row r="12" spans="1:26" ht="24.95" customHeight="1" x14ac:dyDescent="0.25">
      <c r="A12" s="172"/>
      <c r="B12" s="169" t="s">
        <v>88</v>
      </c>
      <c r="C12" s="173" t="s">
        <v>152</v>
      </c>
      <c r="D12" s="169" t="s">
        <v>153</v>
      </c>
      <c r="E12" s="169" t="s">
        <v>91</v>
      </c>
      <c r="F12" s="170">
        <v>72.48</v>
      </c>
      <c r="G12" s="171"/>
      <c r="H12" s="171"/>
      <c r="I12" s="171">
        <f>ROUND(F12*(G12+H12),2)</f>
        <v>0</v>
      </c>
      <c r="J12" s="169">
        <f>ROUND(F12*(N12),2)</f>
        <v>136.99</v>
      </c>
      <c r="K12" s="1">
        <f>ROUND(F12*(O12),2)</f>
        <v>0</v>
      </c>
      <c r="L12" s="1">
        <f>ROUND(F12*(G12),2)</f>
        <v>0</v>
      </c>
      <c r="M12" s="1"/>
      <c r="N12" s="1">
        <v>1.8900000000000001</v>
      </c>
      <c r="O12" s="1"/>
      <c r="P12" s="161"/>
      <c r="Q12" s="174"/>
      <c r="R12" s="174"/>
      <c r="S12" s="150"/>
      <c r="V12" s="175"/>
      <c r="Z12">
        <v>0</v>
      </c>
    </row>
    <row r="13" spans="1:26" ht="24.95" customHeight="1" x14ac:dyDescent="0.25">
      <c r="A13" s="172"/>
      <c r="B13" s="169" t="s">
        <v>88</v>
      </c>
      <c r="C13" s="173" t="s">
        <v>94</v>
      </c>
      <c r="D13" s="169" t="s">
        <v>95</v>
      </c>
      <c r="E13" s="169" t="s">
        <v>91</v>
      </c>
      <c r="F13" s="170">
        <v>72.48</v>
      </c>
      <c r="G13" s="171"/>
      <c r="H13" s="171"/>
      <c r="I13" s="171">
        <f>ROUND(F13*(G13+H13),2)</f>
        <v>0</v>
      </c>
      <c r="J13" s="169">
        <f>ROUND(F13*(N13),2)</f>
        <v>62.33</v>
      </c>
      <c r="K13" s="1">
        <f>ROUND(F13*(O13),2)</f>
        <v>0</v>
      </c>
      <c r="L13" s="1">
        <f>ROUND(F13*(G13),2)</f>
        <v>0</v>
      </c>
      <c r="M13" s="1"/>
      <c r="N13" s="1">
        <v>0.86</v>
      </c>
      <c r="O13" s="1"/>
      <c r="P13" s="161"/>
      <c r="Q13" s="174"/>
      <c r="R13" s="174"/>
      <c r="S13" s="150"/>
      <c r="V13" s="175"/>
      <c r="Z13">
        <v>0</v>
      </c>
    </row>
    <row r="14" spans="1:26" ht="24.95" customHeight="1" x14ac:dyDescent="0.25">
      <c r="A14" s="172"/>
      <c r="B14" s="169" t="s">
        <v>88</v>
      </c>
      <c r="C14" s="173" t="s">
        <v>154</v>
      </c>
      <c r="D14" s="169" t="s">
        <v>155</v>
      </c>
      <c r="E14" s="169" t="s">
        <v>91</v>
      </c>
      <c r="F14" s="170">
        <v>72.8</v>
      </c>
      <c r="G14" s="171"/>
      <c r="H14" s="171"/>
      <c r="I14" s="171">
        <f>ROUND(F14*(G14+H14),2)</f>
        <v>0</v>
      </c>
      <c r="J14" s="169">
        <f>ROUND(F14*(N14),2)</f>
        <v>260.62</v>
      </c>
      <c r="K14" s="1">
        <f>ROUND(F14*(O14),2)</f>
        <v>0</v>
      </c>
      <c r="L14" s="1">
        <f>ROUND(F14*(G14),2)</f>
        <v>0</v>
      </c>
      <c r="M14" s="1"/>
      <c r="N14" s="1">
        <v>3.58</v>
      </c>
      <c r="O14" s="1"/>
      <c r="P14" s="161"/>
      <c r="Q14" s="174"/>
      <c r="R14" s="174"/>
      <c r="S14" s="150"/>
      <c r="V14" s="175"/>
      <c r="Z14">
        <v>0</v>
      </c>
    </row>
    <row r="15" spans="1:26" x14ac:dyDescent="0.25">
      <c r="A15" s="150"/>
      <c r="B15" s="150"/>
      <c r="C15" s="150"/>
      <c r="D15" s="150" t="s">
        <v>67</v>
      </c>
      <c r="E15" s="150"/>
      <c r="F15" s="168"/>
      <c r="G15" s="153"/>
      <c r="H15" s="153">
        <f>ROUND((SUM(M10:M14))/1,2)</f>
        <v>0</v>
      </c>
      <c r="I15" s="153">
        <f>ROUND((SUM(I10:I14))/1,2)</f>
        <v>0</v>
      </c>
      <c r="J15" s="150"/>
      <c r="K15" s="150"/>
      <c r="L15" s="150">
        <f>ROUND((SUM(L10:L14))/1,2)</f>
        <v>0</v>
      </c>
      <c r="M15" s="150">
        <f>ROUND((SUM(M10:M14))/1,2)</f>
        <v>0</v>
      </c>
      <c r="N15" s="150"/>
      <c r="O15" s="150"/>
      <c r="P15" s="176">
        <f>ROUND((SUM(P10:P14))/1,2)</f>
        <v>0</v>
      </c>
      <c r="Q15" s="147"/>
      <c r="R15" s="147"/>
      <c r="S15" s="176">
        <f>ROUND((SUM(S10:S14))/1,2)</f>
        <v>0</v>
      </c>
      <c r="T15" s="147"/>
      <c r="U15" s="147"/>
      <c r="V15" s="147"/>
      <c r="W15" s="147"/>
      <c r="X15" s="147"/>
      <c r="Y15" s="147"/>
      <c r="Z15" s="147"/>
    </row>
    <row r="16" spans="1:26" x14ac:dyDescent="0.25">
      <c r="A16" s="1"/>
      <c r="B16" s="1"/>
      <c r="C16" s="1"/>
      <c r="D16" s="1"/>
      <c r="E16" s="1"/>
      <c r="F16" s="161"/>
      <c r="G16" s="143"/>
      <c r="H16" s="143"/>
      <c r="I16" s="143"/>
      <c r="J16" s="1"/>
      <c r="K16" s="1"/>
      <c r="L16" s="1"/>
      <c r="M16" s="1"/>
      <c r="N16" s="1"/>
      <c r="O16" s="1"/>
      <c r="P16" s="1"/>
      <c r="S16" s="1"/>
    </row>
    <row r="17" spans="1:26" x14ac:dyDescent="0.25">
      <c r="A17" s="150"/>
      <c r="B17" s="150"/>
      <c r="C17" s="150"/>
      <c r="D17" s="150" t="s">
        <v>143</v>
      </c>
      <c r="E17" s="150"/>
      <c r="F17" s="168"/>
      <c r="G17" s="151"/>
      <c r="H17" s="151"/>
      <c r="I17" s="151"/>
      <c r="J17" s="150"/>
      <c r="K17" s="150"/>
      <c r="L17" s="150"/>
      <c r="M17" s="150"/>
      <c r="N17" s="150"/>
      <c r="O17" s="150"/>
      <c r="P17" s="150"/>
      <c r="Q17" s="147"/>
      <c r="R17" s="147"/>
      <c r="S17" s="150"/>
      <c r="T17" s="147"/>
      <c r="U17" s="147"/>
      <c r="V17" s="147"/>
      <c r="W17" s="147"/>
      <c r="X17" s="147"/>
      <c r="Y17" s="147"/>
      <c r="Z17" s="147"/>
    </row>
    <row r="18" spans="1:26" ht="24.95" customHeight="1" x14ac:dyDescent="0.25">
      <c r="A18" s="172"/>
      <c r="B18" s="169">
        <v>271</v>
      </c>
      <c r="C18" s="173" t="s">
        <v>193</v>
      </c>
      <c r="D18" s="169" t="s">
        <v>194</v>
      </c>
      <c r="E18" s="169" t="s">
        <v>99</v>
      </c>
      <c r="F18" s="170">
        <v>44.5</v>
      </c>
      <c r="G18" s="171"/>
      <c r="H18" s="171"/>
      <c r="I18" s="171">
        <f>ROUND(F18*(G18+H18),2)</f>
        <v>0</v>
      </c>
      <c r="J18" s="169">
        <f>ROUND(F18*(N18),2)</f>
        <v>0</v>
      </c>
      <c r="K18" s="1">
        <f>ROUND(F18*(O18),2)</f>
        <v>0</v>
      </c>
      <c r="L18" s="1"/>
      <c r="M18" s="1"/>
      <c r="N18" s="1">
        <v>0</v>
      </c>
      <c r="O18" s="1"/>
      <c r="P18" s="161"/>
      <c r="Q18" s="174"/>
      <c r="R18" s="174"/>
      <c r="S18" s="150"/>
      <c r="V18" s="175"/>
      <c r="Z18">
        <v>0</v>
      </c>
    </row>
    <row r="19" spans="1:26" ht="24.95" customHeight="1" x14ac:dyDescent="0.25">
      <c r="A19" s="172"/>
      <c r="B19" s="169" t="s">
        <v>175</v>
      </c>
      <c r="C19" s="173" t="s">
        <v>195</v>
      </c>
      <c r="D19" s="169" t="s">
        <v>196</v>
      </c>
      <c r="E19" s="169" t="s">
        <v>130</v>
      </c>
      <c r="F19" s="170">
        <v>2</v>
      </c>
      <c r="G19" s="171"/>
      <c r="H19" s="171"/>
      <c r="I19" s="171">
        <f>ROUND(F19*(G19+H19),2)</f>
        <v>0</v>
      </c>
      <c r="J19" s="169">
        <f>ROUND(F19*(N19),2)</f>
        <v>51.62</v>
      </c>
      <c r="K19" s="1">
        <f>ROUND(F19*(O19),2)</f>
        <v>0</v>
      </c>
      <c r="L19" s="1">
        <f>ROUND(F19*(G19),2)</f>
        <v>0</v>
      </c>
      <c r="M19" s="1"/>
      <c r="N19" s="1">
        <v>25.81</v>
      </c>
      <c r="O19" s="1"/>
      <c r="P19" s="168">
        <v>2.0000000000000002E-5</v>
      </c>
      <c r="Q19" s="174"/>
      <c r="R19" s="174">
        <v>2.0000000000000002E-5</v>
      </c>
      <c r="S19" s="150">
        <f>ROUND(F19*(R19),3)</f>
        <v>0</v>
      </c>
      <c r="V19" s="175"/>
      <c r="Z19">
        <v>0</v>
      </c>
    </row>
    <row r="20" spans="1:26" ht="24.95" customHeight="1" x14ac:dyDescent="0.25">
      <c r="A20" s="172"/>
      <c r="B20" s="169" t="s">
        <v>182</v>
      </c>
      <c r="C20" s="173" t="s">
        <v>197</v>
      </c>
      <c r="D20" s="169" t="s">
        <v>198</v>
      </c>
      <c r="E20" s="169" t="s">
        <v>130</v>
      </c>
      <c r="F20" s="170">
        <v>2</v>
      </c>
      <c r="G20" s="171"/>
      <c r="H20" s="171"/>
      <c r="I20" s="171">
        <f>ROUND(F20*(G20+H20),2)</f>
        <v>0</v>
      </c>
      <c r="J20" s="169">
        <f>ROUND(F20*(N20),2)</f>
        <v>247.94</v>
      </c>
      <c r="K20" s="1">
        <f>ROUND(F20*(O20),2)</f>
        <v>0</v>
      </c>
      <c r="L20" s="1"/>
      <c r="M20" s="1">
        <f>ROUND(F20*(G20),2)</f>
        <v>0</v>
      </c>
      <c r="N20" s="1">
        <v>123.97</v>
      </c>
      <c r="O20" s="1"/>
      <c r="P20" s="168">
        <v>3.9899999999999998E-2</v>
      </c>
      <c r="Q20" s="174"/>
      <c r="R20" s="174">
        <v>3.9899999999999998E-2</v>
      </c>
      <c r="S20" s="150">
        <f>ROUND(F20*(R20),3)</f>
        <v>0.08</v>
      </c>
      <c r="V20" s="175"/>
      <c r="Z20">
        <v>0</v>
      </c>
    </row>
    <row r="21" spans="1:26" ht="24.95" customHeight="1" x14ac:dyDescent="0.25">
      <c r="A21" s="172"/>
      <c r="B21" s="169" t="s">
        <v>182</v>
      </c>
      <c r="C21" s="173" t="s">
        <v>199</v>
      </c>
      <c r="D21" s="169" t="s">
        <v>200</v>
      </c>
      <c r="E21" s="169" t="s">
        <v>130</v>
      </c>
      <c r="F21" s="170">
        <v>97.277000000000001</v>
      </c>
      <c r="G21" s="171"/>
      <c r="H21" s="171"/>
      <c r="I21" s="171">
        <f>ROUND(F21*(G21+H21),2)</f>
        <v>0</v>
      </c>
      <c r="J21" s="169">
        <f>ROUND(F21*(N21),2)</f>
        <v>536</v>
      </c>
      <c r="K21" s="1">
        <f>ROUND(F21*(O21),2)</f>
        <v>0</v>
      </c>
      <c r="L21" s="1"/>
      <c r="M21" s="1">
        <f>ROUND(F21*(G21),2)</f>
        <v>0</v>
      </c>
      <c r="N21" s="1">
        <v>5.51</v>
      </c>
      <c r="O21" s="1"/>
      <c r="P21" s="168">
        <v>1.6999999999999999E-3</v>
      </c>
      <c r="Q21" s="174"/>
      <c r="R21" s="174">
        <v>1.6999999999999999E-3</v>
      </c>
      <c r="S21" s="150">
        <f>ROUND(F21*(R21),3)</f>
        <v>0.16500000000000001</v>
      </c>
      <c r="V21" s="175"/>
      <c r="Z21">
        <v>0</v>
      </c>
    </row>
    <row r="22" spans="1:26" x14ac:dyDescent="0.25">
      <c r="A22" s="150"/>
      <c r="B22" s="150"/>
      <c r="C22" s="150"/>
      <c r="D22" s="150" t="s">
        <v>143</v>
      </c>
      <c r="E22" s="150"/>
      <c r="F22" s="168"/>
      <c r="G22" s="153"/>
      <c r="H22" s="153">
        <f>ROUND((SUM(M17:M21))/1,2)</f>
        <v>0</v>
      </c>
      <c r="I22" s="153">
        <f>ROUND((SUM(I17:I21))/1,2)</f>
        <v>0</v>
      </c>
      <c r="J22" s="150"/>
      <c r="K22" s="150"/>
      <c r="L22" s="150">
        <f>ROUND((SUM(L17:L21))/1,2)</f>
        <v>0</v>
      </c>
      <c r="M22" s="150">
        <f>ROUND((SUM(M17:M21))/1,2)</f>
        <v>0</v>
      </c>
      <c r="N22" s="150"/>
      <c r="O22" s="150"/>
      <c r="P22" s="176">
        <f>ROUND((SUM(P17:P21))/1,2)</f>
        <v>0.04</v>
      </c>
      <c r="Q22" s="147"/>
      <c r="R22" s="147"/>
      <c r="S22" s="176">
        <f>ROUND((SUM(S17:S21))/1,2)</f>
        <v>0.25</v>
      </c>
      <c r="T22" s="147"/>
      <c r="U22" s="147"/>
      <c r="V22" s="147"/>
      <c r="W22" s="147"/>
      <c r="X22" s="147"/>
      <c r="Y22" s="147"/>
      <c r="Z22" s="147"/>
    </row>
    <row r="23" spans="1:26" x14ac:dyDescent="0.25">
      <c r="A23" s="1"/>
      <c r="B23" s="1"/>
      <c r="C23" s="1"/>
      <c r="D23" s="1"/>
      <c r="E23" s="1"/>
      <c r="F23" s="161"/>
      <c r="G23" s="143"/>
      <c r="H23" s="143"/>
      <c r="I23" s="143"/>
      <c r="J23" s="1"/>
      <c r="K23" s="1"/>
      <c r="L23" s="1"/>
      <c r="M23" s="1"/>
      <c r="N23" s="1"/>
      <c r="O23" s="1"/>
      <c r="P23" s="1"/>
      <c r="S23" s="1"/>
    </row>
    <row r="24" spans="1:26" x14ac:dyDescent="0.25">
      <c r="A24" s="150"/>
      <c r="B24" s="150"/>
      <c r="C24" s="150"/>
      <c r="D24" s="150" t="s">
        <v>72</v>
      </c>
      <c r="E24" s="150"/>
      <c r="F24" s="168"/>
      <c r="G24" s="151"/>
      <c r="H24" s="151"/>
      <c r="I24" s="151"/>
      <c r="J24" s="150"/>
      <c r="K24" s="150"/>
      <c r="L24" s="150"/>
      <c r="M24" s="150"/>
      <c r="N24" s="150"/>
      <c r="O24" s="150"/>
      <c r="P24" s="150"/>
      <c r="Q24" s="147"/>
      <c r="R24" s="147"/>
      <c r="S24" s="150"/>
      <c r="T24" s="147"/>
      <c r="U24" s="147"/>
      <c r="V24" s="147"/>
      <c r="W24" s="147"/>
      <c r="X24" s="147"/>
      <c r="Y24" s="147"/>
      <c r="Z24" s="147"/>
    </row>
    <row r="25" spans="1:26" ht="24.95" customHeight="1" x14ac:dyDescent="0.25">
      <c r="A25" s="172"/>
      <c r="B25" s="169" t="s">
        <v>163</v>
      </c>
      <c r="C25" s="173" t="s">
        <v>187</v>
      </c>
      <c r="D25" s="169" t="s">
        <v>188</v>
      </c>
      <c r="E25" s="169" t="s">
        <v>114</v>
      </c>
      <c r="F25" s="170">
        <v>0.24</v>
      </c>
      <c r="G25" s="171"/>
      <c r="H25" s="171"/>
      <c r="I25" s="171">
        <f>ROUND(F25*(G25+H25),2)</f>
        <v>0</v>
      </c>
      <c r="J25" s="169">
        <f>ROUND(F25*(N25),2)</f>
        <v>7</v>
      </c>
      <c r="K25" s="1">
        <f>ROUND(F25*(O25),2)</f>
        <v>0</v>
      </c>
      <c r="L25" s="1">
        <f>ROUND(F25*(G25),2)</f>
        <v>0</v>
      </c>
      <c r="M25" s="1"/>
      <c r="N25" s="1">
        <v>29.16</v>
      </c>
      <c r="O25" s="1"/>
      <c r="P25" s="161"/>
      <c r="Q25" s="174"/>
      <c r="R25" s="174"/>
      <c r="S25" s="150"/>
      <c r="V25" s="175"/>
      <c r="Z25">
        <v>0</v>
      </c>
    </row>
    <row r="26" spans="1:26" x14ac:dyDescent="0.25">
      <c r="A26" s="150"/>
      <c r="B26" s="150"/>
      <c r="C26" s="150"/>
      <c r="D26" s="150" t="s">
        <v>72</v>
      </c>
      <c r="E26" s="150"/>
      <c r="F26" s="168"/>
      <c r="G26" s="153"/>
      <c r="H26" s="153"/>
      <c r="I26" s="153">
        <f>ROUND((SUM(I24:I25))/1,2)</f>
        <v>0</v>
      </c>
      <c r="J26" s="150"/>
      <c r="K26" s="150"/>
      <c r="L26" s="150">
        <f>ROUND((SUM(L24:L25))/1,2)</f>
        <v>0</v>
      </c>
      <c r="M26" s="150">
        <f>ROUND((SUM(M24:M25))/1,2)</f>
        <v>0</v>
      </c>
      <c r="N26" s="150"/>
      <c r="O26" s="150"/>
      <c r="P26" s="176"/>
      <c r="S26" s="168">
        <f>ROUND((SUM(S24:S25))/1,2)</f>
        <v>0</v>
      </c>
      <c r="V26">
        <f>ROUND((SUM(V24:V25))/1,2)</f>
        <v>0</v>
      </c>
    </row>
    <row r="27" spans="1:26" x14ac:dyDescent="0.25">
      <c r="A27" s="1"/>
      <c r="B27" s="1"/>
      <c r="C27" s="1"/>
      <c r="D27" s="1"/>
      <c r="E27" s="1"/>
      <c r="F27" s="161"/>
      <c r="G27" s="143"/>
      <c r="H27" s="143"/>
      <c r="I27" s="143"/>
      <c r="J27" s="1"/>
      <c r="K27" s="1"/>
      <c r="L27" s="1"/>
      <c r="M27" s="1"/>
      <c r="N27" s="1"/>
      <c r="O27" s="1"/>
      <c r="P27" s="1"/>
      <c r="S27" s="1"/>
    </row>
    <row r="28" spans="1:26" x14ac:dyDescent="0.25">
      <c r="A28" s="150"/>
      <c r="B28" s="150"/>
      <c r="C28" s="150"/>
      <c r="D28" s="2" t="s">
        <v>66</v>
      </c>
      <c r="E28" s="150"/>
      <c r="F28" s="168"/>
      <c r="G28" s="153"/>
      <c r="H28" s="153">
        <f>ROUND((SUM(M9:M27))/2,2)</f>
        <v>0</v>
      </c>
      <c r="I28" s="153">
        <f>ROUND((SUM(I9:I27))/2,2)</f>
        <v>0</v>
      </c>
      <c r="J28" s="150"/>
      <c r="K28" s="150"/>
      <c r="L28" s="150">
        <f>ROUND((SUM(L9:L27))/2,2)</f>
        <v>0</v>
      </c>
      <c r="M28" s="150">
        <f>ROUND((SUM(M9:M27))/2,2)</f>
        <v>0</v>
      </c>
      <c r="N28" s="150"/>
      <c r="O28" s="150"/>
      <c r="P28" s="176"/>
      <c r="S28" s="176">
        <f>ROUND((SUM(S9:S27))/2,2)</f>
        <v>0.25</v>
      </c>
      <c r="V28">
        <f>ROUND((SUM(V9:V27))/2,2)</f>
        <v>0</v>
      </c>
    </row>
    <row r="29" spans="1:26" x14ac:dyDescent="0.25">
      <c r="A29" s="178"/>
      <c r="B29" s="178"/>
      <c r="C29" s="178"/>
      <c r="D29" s="178" t="s">
        <v>75</v>
      </c>
      <c r="E29" s="178"/>
      <c r="F29" s="179"/>
      <c r="G29" s="180"/>
      <c r="H29" s="180">
        <f>ROUND((SUM(M9:M28))/3,2)</f>
        <v>0</v>
      </c>
      <c r="I29" s="180">
        <f>ROUND((SUM(I9:I28))/3,2)</f>
        <v>0</v>
      </c>
      <c r="J29" s="178"/>
      <c r="K29" s="178">
        <f>ROUND((SUM(K9:K28))/3,2)</f>
        <v>0</v>
      </c>
      <c r="L29" s="178">
        <f>ROUND((SUM(L9:L28))/3,2)</f>
        <v>0</v>
      </c>
      <c r="M29" s="178">
        <f>ROUND((SUM(M9:M28))/3,2)</f>
        <v>0</v>
      </c>
      <c r="N29" s="178"/>
      <c r="O29" s="178"/>
      <c r="P29" s="179"/>
      <c r="Q29" s="181"/>
      <c r="R29" s="181"/>
      <c r="S29" s="179">
        <f>ROUND((SUM(S9:S28))/3,2)</f>
        <v>0.25</v>
      </c>
      <c r="T29" s="181"/>
      <c r="U29" s="181"/>
      <c r="V29" s="181">
        <f>ROUND((SUM(V9:V28))/3,2)</f>
        <v>0</v>
      </c>
      <c r="Z29">
        <f>(SUM(Z9:Z28))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ODVODNENIE BUDOVY A REKONŠTRUKCIA SOCIÁLNEHO ZARIADENIA V DIECÉZNEJ SVATYNI STROPKOV / Splašková kanalizácia</oddHeader>
    <oddFooter>&amp;RStrana &amp;P z &amp;N    &amp;L&amp;7Spracované systémom Systematic®pyramida.wsn, tel.: 051 77 10 585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16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201</v>
      </c>
      <c r="C3" s="35"/>
      <c r="D3" s="36"/>
      <c r="E3" s="36"/>
      <c r="F3" s="36"/>
      <c r="G3" s="16"/>
      <c r="H3" s="16"/>
      <c r="I3" s="37" t="s">
        <v>17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19</v>
      </c>
      <c r="J4" s="30"/>
    </row>
    <row r="5" spans="1:23" ht="18" customHeight="1" thickBot="1" x14ac:dyDescent="0.3">
      <c r="A5" s="11"/>
      <c r="B5" s="38" t="s">
        <v>20</v>
      </c>
      <c r="C5" s="19"/>
      <c r="D5" s="16"/>
      <c r="E5" s="16"/>
      <c r="F5" s="39" t="s">
        <v>21</v>
      </c>
      <c r="G5" s="16"/>
      <c r="H5" s="16"/>
      <c r="I5" s="37" t="s">
        <v>22</v>
      </c>
      <c r="J5" s="40" t="s">
        <v>23</v>
      </c>
    </row>
    <row r="6" spans="1:23" ht="24.95" customHeight="1" thickTop="1" x14ac:dyDescent="0.25">
      <c r="A6" s="11"/>
      <c r="B6" s="202" t="s">
        <v>24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27</v>
      </c>
      <c r="C7" s="42"/>
      <c r="D7" s="17"/>
      <c r="E7" s="17"/>
      <c r="F7" s="17"/>
      <c r="G7" s="50" t="s">
        <v>28</v>
      </c>
      <c r="H7" s="17"/>
      <c r="I7" s="28"/>
      <c r="J7" s="43"/>
    </row>
    <row r="8" spans="1:23" ht="20.100000000000001" customHeight="1" x14ac:dyDescent="0.25">
      <c r="A8" s="11"/>
      <c r="B8" s="205" t="s">
        <v>25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27</v>
      </c>
      <c r="C9" s="19"/>
      <c r="D9" s="16"/>
      <c r="E9" s="16"/>
      <c r="F9" s="16"/>
      <c r="G9" s="39" t="s">
        <v>28</v>
      </c>
      <c r="H9" s="16"/>
      <c r="I9" s="27"/>
      <c r="J9" s="30"/>
    </row>
    <row r="10" spans="1:23" ht="20.100000000000001" customHeight="1" x14ac:dyDescent="0.25">
      <c r="A10" s="11"/>
      <c r="B10" s="205" t="s">
        <v>26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27</v>
      </c>
      <c r="C11" s="19"/>
      <c r="D11" s="16"/>
      <c r="E11" s="16"/>
      <c r="F11" s="16"/>
      <c r="G11" s="39" t="s">
        <v>28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3" t="s">
        <v>29</v>
      </c>
      <c r="C15" s="84" t="s">
        <v>6</v>
      </c>
      <c r="D15" s="84" t="s">
        <v>55</v>
      </c>
      <c r="E15" s="85" t="s">
        <v>56</v>
      </c>
      <c r="F15" s="97" t="s">
        <v>57</v>
      </c>
      <c r="G15" s="51" t="s">
        <v>34</v>
      </c>
      <c r="H15" s="54" t="s">
        <v>35</v>
      </c>
      <c r="I15" s="26"/>
      <c r="J15" s="48"/>
    </row>
    <row r="16" spans="1:23" ht="18" customHeight="1" x14ac:dyDescent="0.25">
      <c r="A16" s="11"/>
      <c r="B16" s="86">
        <v>1</v>
      </c>
      <c r="C16" s="87" t="s">
        <v>30</v>
      </c>
      <c r="D16" s="88">
        <f>'Rekap 14051'!B15</f>
        <v>0</v>
      </c>
      <c r="E16" s="89">
        <f>'Rekap 14051'!C15</f>
        <v>0</v>
      </c>
      <c r="F16" s="98">
        <f>'Rekap 14051'!D15</f>
        <v>0</v>
      </c>
      <c r="G16" s="52">
        <v>6</v>
      </c>
      <c r="H16" s="107"/>
      <c r="I16" s="121"/>
      <c r="J16" s="118">
        <v>0</v>
      </c>
    </row>
    <row r="17" spans="1:26" ht="18" customHeight="1" x14ac:dyDescent="0.25">
      <c r="A17" s="11"/>
      <c r="B17" s="59">
        <v>2</v>
      </c>
      <c r="C17" s="63" t="s">
        <v>31</v>
      </c>
      <c r="D17" s="70">
        <f>'Rekap 14051'!B26</f>
        <v>0</v>
      </c>
      <c r="E17" s="68">
        <f>'Rekap 14051'!C26</f>
        <v>0</v>
      </c>
      <c r="F17" s="73">
        <f>'Rekap 14051'!D26</f>
        <v>0</v>
      </c>
      <c r="G17" s="53">
        <v>7</v>
      </c>
      <c r="H17" s="108" t="s">
        <v>36</v>
      </c>
      <c r="I17" s="121"/>
      <c r="J17" s="119">
        <f>'SO 14051'!Z87</f>
        <v>0</v>
      </c>
    </row>
    <row r="18" spans="1:26" ht="18" customHeight="1" x14ac:dyDescent="0.25">
      <c r="A18" s="11"/>
      <c r="B18" s="60">
        <v>3</v>
      </c>
      <c r="C18" s="64" t="s">
        <v>32</v>
      </c>
      <c r="D18" s="71"/>
      <c r="E18" s="69"/>
      <c r="F18" s="74"/>
      <c r="G18" s="53">
        <v>8</v>
      </c>
      <c r="H18" s="108" t="s">
        <v>37</v>
      </c>
      <c r="I18" s="121"/>
      <c r="J18" s="119">
        <v>0</v>
      </c>
    </row>
    <row r="19" spans="1:26" ht="18" customHeight="1" x14ac:dyDescent="0.25">
      <c r="A19" s="11"/>
      <c r="B19" s="60">
        <v>4</v>
      </c>
      <c r="C19" s="65"/>
      <c r="D19" s="71"/>
      <c r="E19" s="69"/>
      <c r="F19" s="74"/>
      <c r="G19" s="53">
        <v>9</v>
      </c>
      <c r="H19" s="117"/>
      <c r="I19" s="121"/>
      <c r="J19" s="120"/>
    </row>
    <row r="20" spans="1:26" ht="18" customHeight="1" thickBot="1" x14ac:dyDescent="0.3">
      <c r="A20" s="11"/>
      <c r="B20" s="60">
        <v>5</v>
      </c>
      <c r="C20" s="66" t="s">
        <v>33</v>
      </c>
      <c r="D20" s="72"/>
      <c r="E20" s="92"/>
      <c r="F20" s="99">
        <f>SUM(F16:F19)</f>
        <v>0</v>
      </c>
      <c r="G20" s="53">
        <v>10</v>
      </c>
      <c r="H20" s="108" t="s">
        <v>33</v>
      </c>
      <c r="I20" s="123"/>
      <c r="J20" s="91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7"/>
      <c r="E21" s="18"/>
      <c r="F21" s="90"/>
      <c r="G21" s="57" t="s">
        <v>51</v>
      </c>
      <c r="H21" s="54" t="s">
        <v>7</v>
      </c>
      <c r="I21" s="28"/>
      <c r="J21" s="124"/>
    </row>
    <row r="22" spans="1:26" ht="18" customHeight="1" x14ac:dyDescent="0.25">
      <c r="A22" s="11"/>
      <c r="B22" s="52">
        <v>11</v>
      </c>
      <c r="C22" s="55" t="s">
        <v>46</v>
      </c>
      <c r="D22" s="79"/>
      <c r="E22" s="81" t="s">
        <v>49</v>
      </c>
      <c r="F22" s="73">
        <f>((F16*U22*0)+(F17*V22*0)+(F18*W22*0))/100</f>
        <v>0</v>
      </c>
      <c r="G22" s="52">
        <v>16</v>
      </c>
      <c r="H22" s="107" t="s">
        <v>52</v>
      </c>
      <c r="I22" s="122" t="s">
        <v>49</v>
      </c>
      <c r="J22" s="118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1" t="s">
        <v>50</v>
      </c>
      <c r="F23" s="74">
        <f>((F16*U23*0)+(F17*V23*0)+(F18*W23*0))/100</f>
        <v>0</v>
      </c>
      <c r="G23" s="53">
        <v>17</v>
      </c>
      <c r="H23" s="108" t="s">
        <v>53</v>
      </c>
      <c r="I23" s="122" t="s">
        <v>49</v>
      </c>
      <c r="J23" s="119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1" t="s">
        <v>49</v>
      </c>
      <c r="F24" s="74">
        <f>((F16*U24*0)+(F17*V24*0)+(F18*W24*0))/100</f>
        <v>0</v>
      </c>
      <c r="G24" s="53">
        <v>18</v>
      </c>
      <c r="H24" s="108" t="s">
        <v>54</v>
      </c>
      <c r="I24" s="122" t="s">
        <v>50</v>
      </c>
      <c r="J24" s="119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2"/>
      <c r="F25" s="80"/>
      <c r="G25" s="53">
        <v>19</v>
      </c>
      <c r="H25" s="117"/>
      <c r="I25" s="121"/>
      <c r="J25" s="120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100"/>
      <c r="G26" s="53">
        <v>20</v>
      </c>
      <c r="H26" s="108" t="s">
        <v>33</v>
      </c>
      <c r="I26" s="123"/>
      <c r="J26" s="91">
        <f>SUM(J22:J25)+SUM(F22:F25)</f>
        <v>0</v>
      </c>
    </row>
    <row r="27" spans="1:26" ht="18" customHeight="1" thickTop="1" x14ac:dyDescent="0.25">
      <c r="A27" s="11"/>
      <c r="B27" s="93"/>
      <c r="C27" s="135" t="s">
        <v>60</v>
      </c>
      <c r="D27" s="128"/>
      <c r="E27" s="94"/>
      <c r="F27" s="29"/>
      <c r="G27" s="101" t="s">
        <v>38</v>
      </c>
      <c r="H27" s="96" t="s">
        <v>39</v>
      </c>
      <c r="I27" s="28"/>
      <c r="J27" s="31"/>
    </row>
    <row r="28" spans="1:26" ht="18" customHeight="1" x14ac:dyDescent="0.25">
      <c r="A28" s="11"/>
      <c r="B28" s="25"/>
      <c r="C28" s="126"/>
      <c r="D28" s="129"/>
      <c r="E28" s="21"/>
      <c r="F28" s="11"/>
      <c r="G28" s="102">
        <v>21</v>
      </c>
      <c r="H28" s="106" t="s">
        <v>40</v>
      </c>
      <c r="I28" s="114"/>
      <c r="J28" s="110">
        <f>F20+J20+F26+J26</f>
        <v>0</v>
      </c>
    </row>
    <row r="29" spans="1:26" ht="18" customHeight="1" x14ac:dyDescent="0.25">
      <c r="A29" s="11"/>
      <c r="B29" s="75"/>
      <c r="C29" s="127"/>
      <c r="D29" s="130"/>
      <c r="E29" s="21"/>
      <c r="F29" s="11"/>
      <c r="G29" s="52">
        <v>22</v>
      </c>
      <c r="H29" s="107" t="s">
        <v>41</v>
      </c>
      <c r="I29" s="115">
        <f>J28-SUM('SO 14051'!K9:'SO 14051'!K86)</f>
        <v>0</v>
      </c>
      <c r="J29" s="111">
        <f>ROUND(((ROUND(I29,2)*20)*1/100),2)</f>
        <v>0</v>
      </c>
    </row>
    <row r="30" spans="1:26" ht="18" customHeight="1" x14ac:dyDescent="0.25">
      <c r="A30" s="11"/>
      <c r="B30" s="22"/>
      <c r="C30" s="117"/>
      <c r="D30" s="121"/>
      <c r="E30" s="21"/>
      <c r="F30" s="11"/>
      <c r="G30" s="53">
        <v>23</v>
      </c>
      <c r="H30" s="108" t="s">
        <v>42</v>
      </c>
      <c r="I30" s="81">
        <f>SUM('SO 14051'!K9:'SO 14051'!K86)</f>
        <v>0</v>
      </c>
      <c r="J30" s="112">
        <f>ROUND(((ROUND(I30,2)*0)/100),2)</f>
        <v>0</v>
      </c>
    </row>
    <row r="31" spans="1:26" ht="18" customHeight="1" x14ac:dyDescent="0.25">
      <c r="A31" s="11"/>
      <c r="B31" s="23"/>
      <c r="C31" s="131"/>
      <c r="D31" s="132"/>
      <c r="E31" s="21"/>
      <c r="F31" s="11"/>
      <c r="G31" s="102">
        <v>24</v>
      </c>
      <c r="H31" s="106" t="s">
        <v>43</v>
      </c>
      <c r="I31" s="105"/>
      <c r="J31" s="125">
        <f>SUM(J28:J30)</f>
        <v>0</v>
      </c>
    </row>
    <row r="32" spans="1:26" ht="18" customHeight="1" thickBot="1" x14ac:dyDescent="0.3">
      <c r="A32" s="11"/>
      <c r="B32" s="41"/>
      <c r="C32" s="109"/>
      <c r="D32" s="116"/>
      <c r="E32" s="76"/>
      <c r="F32" s="77"/>
      <c r="G32" s="52" t="s">
        <v>44</v>
      </c>
      <c r="H32" s="109"/>
      <c r="I32" s="116"/>
      <c r="J32" s="113"/>
    </row>
    <row r="33" spans="1:10" ht="18" customHeight="1" thickTop="1" x14ac:dyDescent="0.25">
      <c r="A33" s="11"/>
      <c r="B33" s="93"/>
      <c r="C33" s="94"/>
      <c r="D33" s="133" t="s">
        <v>58</v>
      </c>
      <c r="E33" s="15"/>
      <c r="F33" s="95"/>
      <c r="G33" s="103">
        <v>26</v>
      </c>
      <c r="H33" s="134" t="s">
        <v>59</v>
      </c>
      <c r="I33" s="29"/>
      <c r="J33" s="104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5"/>
      <c r="C40" s="76"/>
      <c r="D40" s="12"/>
      <c r="E40" s="12"/>
      <c r="F40" s="12"/>
      <c r="G40" s="12"/>
      <c r="H40" s="12"/>
      <c r="I40" s="77"/>
      <c r="J40" s="78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>
      <selection sqref="A1:D1"/>
    </sheetView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24</v>
      </c>
      <c r="B1" s="212"/>
      <c r="C1" s="212"/>
      <c r="D1" s="213"/>
      <c r="E1" s="138" t="s">
        <v>21</v>
      </c>
      <c r="F1" s="137"/>
      <c r="W1">
        <v>30.126000000000001</v>
      </c>
    </row>
    <row r="2" spans="1:26" ht="20.100000000000001" customHeight="1" x14ac:dyDescent="0.25">
      <c r="A2" s="211" t="s">
        <v>25</v>
      </c>
      <c r="B2" s="212"/>
      <c r="C2" s="212"/>
      <c r="D2" s="213"/>
      <c r="E2" s="138" t="s">
        <v>19</v>
      </c>
      <c r="F2" s="137"/>
    </row>
    <row r="3" spans="1:26" ht="20.100000000000001" customHeight="1" x14ac:dyDescent="0.25">
      <c r="A3" s="211" t="s">
        <v>26</v>
      </c>
      <c r="B3" s="212"/>
      <c r="C3" s="212"/>
      <c r="D3" s="213"/>
      <c r="E3" s="138" t="s">
        <v>64</v>
      </c>
      <c r="F3" s="137"/>
    </row>
    <row r="4" spans="1:26" x14ac:dyDescent="0.25">
      <c r="A4" s="139" t="s">
        <v>1</v>
      </c>
      <c r="B4" s="136"/>
      <c r="C4" s="136"/>
      <c r="D4" s="136"/>
      <c r="E4" s="136"/>
      <c r="F4" s="136"/>
    </row>
    <row r="5" spans="1:26" x14ac:dyDescent="0.25">
      <c r="A5" s="139" t="s">
        <v>201</v>
      </c>
      <c r="B5" s="136"/>
      <c r="C5" s="136"/>
      <c r="D5" s="136"/>
      <c r="E5" s="136"/>
      <c r="F5" s="136"/>
    </row>
    <row r="6" spans="1:26" x14ac:dyDescent="0.25">
      <c r="A6" s="136"/>
      <c r="B6" s="136"/>
      <c r="C6" s="136"/>
      <c r="D6" s="136"/>
      <c r="E6" s="136"/>
      <c r="F6" s="136"/>
    </row>
    <row r="7" spans="1:26" x14ac:dyDescent="0.25">
      <c r="A7" s="136"/>
      <c r="B7" s="136"/>
      <c r="C7" s="136"/>
      <c r="D7" s="136"/>
      <c r="E7" s="136"/>
      <c r="F7" s="136"/>
    </row>
    <row r="8" spans="1:26" x14ac:dyDescent="0.25">
      <c r="A8" s="140" t="s">
        <v>65</v>
      </c>
      <c r="B8" s="136"/>
      <c r="C8" s="136"/>
      <c r="D8" s="136"/>
      <c r="E8" s="136"/>
      <c r="F8" s="136"/>
    </row>
    <row r="9" spans="1:26" x14ac:dyDescent="0.25">
      <c r="A9" s="141" t="s">
        <v>61</v>
      </c>
      <c r="B9" s="141" t="s">
        <v>55</v>
      </c>
      <c r="C9" s="141" t="s">
        <v>56</v>
      </c>
      <c r="D9" s="141" t="s">
        <v>33</v>
      </c>
      <c r="E9" s="141" t="s">
        <v>62</v>
      </c>
      <c r="F9" s="141" t="s">
        <v>63</v>
      </c>
    </row>
    <row r="10" spans="1:26" x14ac:dyDescent="0.25">
      <c r="A10" s="148" t="s">
        <v>66</v>
      </c>
      <c r="B10" s="149"/>
      <c r="C10" s="145"/>
      <c r="D10" s="145"/>
      <c r="E10" s="146"/>
      <c r="F10" s="146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</row>
    <row r="11" spans="1:26" x14ac:dyDescent="0.25">
      <c r="A11" s="150" t="s">
        <v>68</v>
      </c>
      <c r="B11" s="151">
        <f>'SO 14051'!L12</f>
        <v>0</v>
      </c>
      <c r="C11" s="151">
        <f>'SO 14051'!M12</f>
        <v>0</v>
      </c>
      <c r="D11" s="151">
        <f>'SO 14051'!I12</f>
        <v>0</v>
      </c>
      <c r="E11" s="152">
        <f>'SO 14051'!P12</f>
        <v>0</v>
      </c>
      <c r="F11" s="152">
        <f>'SO 14051'!S12</f>
        <v>0</v>
      </c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</row>
    <row r="12" spans="1:26" x14ac:dyDescent="0.25">
      <c r="A12" s="150" t="s">
        <v>70</v>
      </c>
      <c r="B12" s="151">
        <f>'SO 14051'!L18</f>
        <v>0</v>
      </c>
      <c r="C12" s="151">
        <f>'SO 14051'!M18</f>
        <v>0</v>
      </c>
      <c r="D12" s="151">
        <f>'SO 14051'!I18</f>
        <v>0</v>
      </c>
      <c r="E12" s="152">
        <f>'SO 14051'!P18</f>
        <v>0.22</v>
      </c>
      <c r="F12" s="152">
        <f>'SO 14051'!S18</f>
        <v>1.01</v>
      </c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</row>
    <row r="13" spans="1:26" x14ac:dyDescent="0.25">
      <c r="A13" s="150" t="s">
        <v>71</v>
      </c>
      <c r="B13" s="151">
        <f>'SO 14051'!L22</f>
        <v>0</v>
      </c>
      <c r="C13" s="151">
        <f>'SO 14051'!M22</f>
        <v>0</v>
      </c>
      <c r="D13" s="151">
        <f>'SO 14051'!I22</f>
        <v>0</v>
      </c>
      <c r="E13" s="152">
        <f>'SO 14051'!P22</f>
        <v>0</v>
      </c>
      <c r="F13" s="152">
        <f>'SO 14051'!S22</f>
        <v>0</v>
      </c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</row>
    <row r="14" spans="1:26" x14ac:dyDescent="0.25">
      <c r="A14" s="150" t="s">
        <v>72</v>
      </c>
      <c r="B14" s="151">
        <f>'SO 14051'!L26</f>
        <v>0</v>
      </c>
      <c r="C14" s="151">
        <f>'SO 14051'!M26</f>
        <v>0</v>
      </c>
      <c r="D14" s="151">
        <f>'SO 14051'!I26</f>
        <v>0</v>
      </c>
      <c r="E14" s="152">
        <f>'SO 14051'!P26</f>
        <v>0</v>
      </c>
      <c r="F14" s="152">
        <f>'SO 14051'!S26</f>
        <v>0</v>
      </c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</row>
    <row r="15" spans="1:26" x14ac:dyDescent="0.25">
      <c r="A15" s="2" t="s">
        <v>66</v>
      </c>
      <c r="B15" s="153">
        <f>'SO 14051'!L28</f>
        <v>0</v>
      </c>
      <c r="C15" s="153">
        <f>'SO 14051'!M28</f>
        <v>0</v>
      </c>
      <c r="D15" s="153">
        <f>'SO 14051'!I28</f>
        <v>0</v>
      </c>
      <c r="E15" s="154">
        <f>'SO 14051'!P28</f>
        <v>0.22</v>
      </c>
      <c r="F15" s="154">
        <f>'SO 14051'!S28</f>
        <v>1.01</v>
      </c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</row>
    <row r="16" spans="1:26" x14ac:dyDescent="0.25">
      <c r="A16" s="1"/>
      <c r="B16" s="143"/>
      <c r="C16" s="143"/>
      <c r="D16" s="143"/>
      <c r="E16" s="142"/>
      <c r="F16" s="142"/>
    </row>
    <row r="17" spans="1:26" x14ac:dyDescent="0.25">
      <c r="A17" s="2" t="s">
        <v>73</v>
      </c>
      <c r="B17" s="153"/>
      <c r="C17" s="151"/>
      <c r="D17" s="151"/>
      <c r="E17" s="152"/>
      <c r="F17" s="152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</row>
    <row r="18" spans="1:26" x14ac:dyDescent="0.25">
      <c r="A18" s="150" t="s">
        <v>74</v>
      </c>
      <c r="B18" s="151">
        <f>'SO 14051'!L37</f>
        <v>0</v>
      </c>
      <c r="C18" s="151">
        <f>'SO 14051'!M37</f>
        <v>0</v>
      </c>
      <c r="D18" s="151">
        <f>'SO 14051'!I37</f>
        <v>0</v>
      </c>
      <c r="E18" s="152">
        <f>'SO 14051'!P37</f>
        <v>2</v>
      </c>
      <c r="F18" s="152">
        <f>'SO 14051'!S37</f>
        <v>0.28000000000000003</v>
      </c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</row>
    <row r="19" spans="1:26" x14ac:dyDescent="0.25">
      <c r="A19" s="150" t="s">
        <v>202</v>
      </c>
      <c r="B19" s="151">
        <f>'SO 14051'!L45</f>
        <v>0</v>
      </c>
      <c r="C19" s="151">
        <f>'SO 14051'!M45</f>
        <v>0</v>
      </c>
      <c r="D19" s="151">
        <f>'SO 14051'!I45</f>
        <v>0</v>
      </c>
      <c r="E19" s="152">
        <f>'SO 14051'!P45</f>
        <v>0</v>
      </c>
      <c r="F19" s="152">
        <f>'SO 14051'!S45</f>
        <v>0.01</v>
      </c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</row>
    <row r="20" spans="1:26" x14ac:dyDescent="0.25">
      <c r="A20" s="150" t="s">
        <v>203</v>
      </c>
      <c r="B20" s="151">
        <f>'SO 14051'!L55</f>
        <v>0</v>
      </c>
      <c r="C20" s="151">
        <f>'SO 14051'!M55</f>
        <v>0</v>
      </c>
      <c r="D20" s="151">
        <f>'SO 14051'!I55</f>
        <v>0</v>
      </c>
      <c r="E20" s="152">
        <f>'SO 14051'!P55</f>
        <v>0.03</v>
      </c>
      <c r="F20" s="152">
        <f>'SO 14051'!S55</f>
        <v>0.03</v>
      </c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</row>
    <row r="21" spans="1:26" x14ac:dyDescent="0.25">
      <c r="A21" s="150" t="s">
        <v>204</v>
      </c>
      <c r="B21" s="151">
        <f>'SO 14051'!L59</f>
        <v>0</v>
      </c>
      <c r="C21" s="151">
        <f>'SO 14051'!M59</f>
        <v>0</v>
      </c>
      <c r="D21" s="151">
        <f>'SO 14051'!I59</f>
        <v>0</v>
      </c>
      <c r="E21" s="152">
        <f>'SO 14051'!P59</f>
        <v>0</v>
      </c>
      <c r="F21" s="152">
        <f>'SO 14051'!S59</f>
        <v>0</v>
      </c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</row>
    <row r="22" spans="1:26" x14ac:dyDescent="0.25">
      <c r="A22" s="150" t="s">
        <v>205</v>
      </c>
      <c r="B22" s="151">
        <f>'SO 14051'!L63</f>
        <v>0</v>
      </c>
      <c r="C22" s="151">
        <f>'SO 14051'!M63</f>
        <v>0</v>
      </c>
      <c r="D22" s="151">
        <f>'SO 14051'!I63</f>
        <v>0</v>
      </c>
      <c r="E22" s="152">
        <f>'SO 14051'!P63</f>
        <v>0.02</v>
      </c>
      <c r="F22" s="152">
        <f>'SO 14051'!S63</f>
        <v>0.02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</row>
    <row r="23" spans="1:26" x14ac:dyDescent="0.25">
      <c r="A23" s="150" t="s">
        <v>206</v>
      </c>
      <c r="B23" s="151">
        <f>'SO 14051'!L69</f>
        <v>0</v>
      </c>
      <c r="C23" s="151">
        <f>'SO 14051'!M69</f>
        <v>0</v>
      </c>
      <c r="D23" s="151">
        <f>'SO 14051'!I69</f>
        <v>0</v>
      </c>
      <c r="E23" s="152">
        <f>'SO 14051'!P69</f>
        <v>0.02</v>
      </c>
      <c r="F23" s="152">
        <f>'SO 14051'!S69</f>
        <v>0.46</v>
      </c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7"/>
    </row>
    <row r="24" spans="1:26" x14ac:dyDescent="0.25">
      <c r="A24" s="150" t="s">
        <v>207</v>
      </c>
      <c r="B24" s="151">
        <f>'SO 14051'!L77</f>
        <v>0</v>
      </c>
      <c r="C24" s="151">
        <f>'SO 14051'!M77</f>
        <v>0</v>
      </c>
      <c r="D24" s="151">
        <f>'SO 14051'!I77</f>
        <v>0</v>
      </c>
      <c r="E24" s="152">
        <f>'SO 14051'!P77</f>
        <v>7.0000000000000007E-2</v>
      </c>
      <c r="F24" s="152">
        <f>'SO 14051'!S77</f>
        <v>0.16</v>
      </c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</row>
    <row r="25" spans="1:26" x14ac:dyDescent="0.25">
      <c r="A25" s="150" t="s">
        <v>208</v>
      </c>
      <c r="B25" s="151">
        <f>'SO 14051'!L84</f>
        <v>0</v>
      </c>
      <c r="C25" s="151">
        <f>'SO 14051'!M84</f>
        <v>0</v>
      </c>
      <c r="D25" s="151">
        <f>'SO 14051'!I84</f>
        <v>0</v>
      </c>
      <c r="E25" s="152">
        <f>'SO 14051'!P84</f>
        <v>0</v>
      </c>
      <c r="F25" s="152">
        <f>'SO 14051'!S84</f>
        <v>0.94</v>
      </c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</row>
    <row r="26" spans="1:26" x14ac:dyDescent="0.25">
      <c r="A26" s="2" t="s">
        <v>73</v>
      </c>
      <c r="B26" s="153">
        <f>'SO 14051'!L86</f>
        <v>0</v>
      </c>
      <c r="C26" s="153">
        <f>'SO 14051'!M86</f>
        <v>0</v>
      </c>
      <c r="D26" s="153">
        <f>'SO 14051'!I86</f>
        <v>0</v>
      </c>
      <c r="E26" s="154">
        <f>'SO 14051'!S86</f>
        <v>1.9</v>
      </c>
      <c r="F26" s="154">
        <f>'SO 14051'!V86</f>
        <v>0</v>
      </c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</row>
    <row r="27" spans="1:26" x14ac:dyDescent="0.25">
      <c r="A27" s="1"/>
      <c r="B27" s="143"/>
      <c r="C27" s="143"/>
      <c r="D27" s="143"/>
      <c r="E27" s="142"/>
      <c r="F27" s="142"/>
    </row>
    <row r="28" spans="1:26" x14ac:dyDescent="0.25">
      <c r="A28" s="2" t="s">
        <v>75</v>
      </c>
      <c r="B28" s="153">
        <f>'SO 14051'!L87</f>
        <v>0</v>
      </c>
      <c r="C28" s="153">
        <f>'SO 14051'!M87</f>
        <v>0</v>
      </c>
      <c r="D28" s="153">
        <f>'SO 14051'!I87</f>
        <v>0</v>
      </c>
      <c r="E28" s="154">
        <f>'SO 14051'!S87</f>
        <v>2.91</v>
      </c>
      <c r="F28" s="154">
        <f>'SO 14051'!V87</f>
        <v>0</v>
      </c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</row>
    <row r="29" spans="1:26" x14ac:dyDescent="0.25">
      <c r="A29" s="1"/>
      <c r="B29" s="143"/>
      <c r="C29" s="143"/>
      <c r="D29" s="143"/>
      <c r="E29" s="142"/>
      <c r="F29" s="142"/>
    </row>
    <row r="30" spans="1:26" x14ac:dyDescent="0.25">
      <c r="A30" s="1"/>
      <c r="B30" s="143"/>
      <c r="C30" s="143"/>
      <c r="D30" s="143"/>
      <c r="E30" s="142"/>
      <c r="F30" s="142"/>
    </row>
    <row r="31" spans="1:26" x14ac:dyDescent="0.25">
      <c r="A31" s="1"/>
      <c r="B31" s="143"/>
      <c r="C31" s="143"/>
      <c r="D31" s="143"/>
      <c r="E31" s="142"/>
      <c r="F31" s="142"/>
    </row>
    <row r="32" spans="1:26" x14ac:dyDescent="0.25">
      <c r="A32" s="1"/>
      <c r="B32" s="143"/>
      <c r="C32" s="143"/>
      <c r="D32" s="143"/>
      <c r="E32" s="142"/>
      <c r="F32" s="142"/>
    </row>
    <row r="33" spans="1:6" x14ac:dyDescent="0.25">
      <c r="A33" s="1"/>
      <c r="B33" s="143"/>
      <c r="C33" s="143"/>
      <c r="D33" s="143"/>
      <c r="E33" s="142"/>
      <c r="F33" s="142"/>
    </row>
    <row r="34" spans="1:6" x14ac:dyDescent="0.25">
      <c r="A34" s="1"/>
      <c r="B34" s="143"/>
      <c r="C34" s="143"/>
      <c r="D34" s="143"/>
      <c r="E34" s="142"/>
      <c r="F34" s="142"/>
    </row>
    <row r="35" spans="1:6" x14ac:dyDescent="0.25">
      <c r="A35" s="1"/>
      <c r="B35" s="143"/>
      <c r="C35" s="143"/>
      <c r="D35" s="143"/>
      <c r="E35" s="142"/>
      <c r="F35" s="142"/>
    </row>
    <row r="36" spans="1:6" x14ac:dyDescent="0.25">
      <c r="A36" s="1"/>
      <c r="B36" s="143"/>
      <c r="C36" s="143"/>
      <c r="D36" s="143"/>
      <c r="E36" s="142"/>
      <c r="F36" s="142"/>
    </row>
    <row r="37" spans="1:6" x14ac:dyDescent="0.25">
      <c r="A37" s="1"/>
      <c r="B37" s="143"/>
      <c r="C37" s="143"/>
      <c r="D37" s="143"/>
      <c r="E37" s="142"/>
      <c r="F37" s="142"/>
    </row>
    <row r="38" spans="1:6" x14ac:dyDescent="0.25">
      <c r="A38" s="1"/>
      <c r="B38" s="143"/>
      <c r="C38" s="143"/>
      <c r="D38" s="143"/>
      <c r="E38" s="142"/>
      <c r="F38" s="142"/>
    </row>
    <row r="39" spans="1:6" x14ac:dyDescent="0.25">
      <c r="A39" s="1"/>
      <c r="B39" s="143"/>
      <c r="C39" s="143"/>
      <c r="D39" s="143"/>
      <c r="E39" s="142"/>
      <c r="F39" s="142"/>
    </row>
    <row r="40" spans="1:6" x14ac:dyDescent="0.25">
      <c r="A40" s="1"/>
      <c r="B40" s="143"/>
      <c r="C40" s="143"/>
      <c r="D40" s="143"/>
      <c r="E40" s="142"/>
      <c r="F40" s="142"/>
    </row>
    <row r="41" spans="1:6" x14ac:dyDescent="0.25">
      <c r="A41" s="1"/>
      <c r="B41" s="143"/>
      <c r="C41" s="143"/>
      <c r="D41" s="143"/>
      <c r="E41" s="142"/>
      <c r="F41" s="142"/>
    </row>
    <row r="42" spans="1:6" x14ac:dyDescent="0.25">
      <c r="A42" s="1"/>
      <c r="B42" s="143"/>
      <c r="C42" s="143"/>
      <c r="D42" s="143"/>
      <c r="E42" s="142"/>
      <c r="F42" s="142"/>
    </row>
    <row r="43" spans="1:6" x14ac:dyDescent="0.25">
      <c r="A43" s="1"/>
      <c r="B43" s="143"/>
      <c r="C43" s="143"/>
      <c r="D43" s="143"/>
      <c r="E43" s="142"/>
      <c r="F43" s="142"/>
    </row>
    <row r="44" spans="1:6" x14ac:dyDescent="0.25">
      <c r="A44" s="1"/>
      <c r="B44" s="143"/>
      <c r="C44" s="143"/>
      <c r="D44" s="143"/>
      <c r="E44" s="142"/>
      <c r="F44" s="142"/>
    </row>
    <row r="45" spans="1:6" x14ac:dyDescent="0.25">
      <c r="A45" s="1"/>
      <c r="B45" s="143"/>
      <c r="C45" s="143"/>
      <c r="D45" s="143"/>
      <c r="E45" s="142"/>
      <c r="F45" s="142"/>
    </row>
    <row r="46" spans="1:6" x14ac:dyDescent="0.25">
      <c r="A46" s="1"/>
      <c r="B46" s="143"/>
      <c r="C46" s="143"/>
      <c r="D46" s="143"/>
      <c r="E46" s="142"/>
      <c r="F46" s="142"/>
    </row>
    <row r="47" spans="1:6" x14ac:dyDescent="0.25">
      <c r="A47" s="1"/>
      <c r="B47" s="143"/>
      <c r="C47" s="143"/>
      <c r="D47" s="143"/>
      <c r="E47" s="142"/>
      <c r="F47" s="142"/>
    </row>
    <row r="48" spans="1:6" x14ac:dyDescent="0.25">
      <c r="A48" s="1"/>
      <c r="B48" s="143"/>
      <c r="C48" s="143"/>
      <c r="D48" s="143"/>
      <c r="E48" s="142"/>
      <c r="F48" s="142"/>
    </row>
    <row r="49" spans="1:6" x14ac:dyDescent="0.25">
      <c r="A49" s="1"/>
      <c r="B49" s="143"/>
      <c r="C49" s="143"/>
      <c r="D49" s="143"/>
      <c r="E49" s="142"/>
      <c r="F49" s="142"/>
    </row>
    <row r="50" spans="1:6" x14ac:dyDescent="0.25">
      <c r="A50" s="1"/>
      <c r="B50" s="143"/>
      <c r="C50" s="143"/>
      <c r="D50" s="143"/>
      <c r="E50" s="142"/>
      <c r="F50" s="142"/>
    </row>
    <row r="51" spans="1:6" x14ac:dyDescent="0.25">
      <c r="A51" s="1"/>
      <c r="B51" s="143"/>
      <c r="C51" s="143"/>
      <c r="D51" s="143"/>
      <c r="E51" s="142"/>
      <c r="F51" s="142"/>
    </row>
    <row r="52" spans="1:6" x14ac:dyDescent="0.25">
      <c r="A52" s="1"/>
      <c r="B52" s="143"/>
      <c r="C52" s="143"/>
      <c r="D52" s="143"/>
      <c r="E52" s="142"/>
      <c r="F52" s="142"/>
    </row>
    <row r="53" spans="1:6" x14ac:dyDescent="0.25">
      <c r="A53" s="1"/>
      <c r="B53" s="143"/>
      <c r="C53" s="143"/>
      <c r="D53" s="143"/>
      <c r="E53" s="142"/>
      <c r="F53" s="142"/>
    </row>
    <row r="54" spans="1:6" x14ac:dyDescent="0.25">
      <c r="A54" s="1"/>
      <c r="B54" s="143"/>
      <c r="C54" s="143"/>
      <c r="D54" s="143"/>
      <c r="E54" s="142"/>
      <c r="F54" s="142"/>
    </row>
    <row r="55" spans="1:6" x14ac:dyDescent="0.25">
      <c r="A55" s="1"/>
      <c r="B55" s="143"/>
      <c r="C55" s="143"/>
      <c r="D55" s="143"/>
      <c r="E55" s="142"/>
      <c r="F55" s="142"/>
    </row>
    <row r="56" spans="1:6" x14ac:dyDescent="0.25">
      <c r="A56" s="1"/>
      <c r="B56" s="143"/>
      <c r="C56" s="143"/>
      <c r="D56" s="143"/>
      <c r="E56" s="142"/>
      <c r="F56" s="142"/>
    </row>
    <row r="57" spans="1:6" x14ac:dyDescent="0.25">
      <c r="A57" s="1"/>
      <c r="B57" s="143"/>
      <c r="C57" s="143"/>
      <c r="D57" s="143"/>
      <c r="E57" s="142"/>
      <c r="F57" s="142"/>
    </row>
    <row r="58" spans="1:6" x14ac:dyDescent="0.25">
      <c r="A58" s="1"/>
      <c r="B58" s="143"/>
      <c r="C58" s="143"/>
      <c r="D58" s="143"/>
      <c r="E58" s="142"/>
      <c r="F58" s="142"/>
    </row>
    <row r="59" spans="1:6" x14ac:dyDescent="0.25">
      <c r="A59" s="1"/>
      <c r="B59" s="143"/>
      <c r="C59" s="143"/>
      <c r="D59" s="143"/>
      <c r="E59" s="142"/>
      <c r="F59" s="142"/>
    </row>
    <row r="60" spans="1:6" x14ac:dyDescent="0.25">
      <c r="A60" s="1"/>
      <c r="B60" s="143"/>
      <c r="C60" s="143"/>
      <c r="D60" s="143"/>
      <c r="E60" s="142"/>
      <c r="F60" s="142"/>
    </row>
    <row r="61" spans="1:6" x14ac:dyDescent="0.25">
      <c r="A61" s="1"/>
      <c r="B61" s="143"/>
      <c r="C61" s="143"/>
      <c r="D61" s="143"/>
      <c r="E61" s="142"/>
      <c r="F61" s="142"/>
    </row>
    <row r="62" spans="1:6" x14ac:dyDescent="0.25">
      <c r="A62" s="1"/>
      <c r="B62" s="143"/>
      <c r="C62" s="143"/>
      <c r="D62" s="143"/>
      <c r="E62" s="142"/>
      <c r="F62" s="142"/>
    </row>
    <row r="63" spans="1:6" x14ac:dyDescent="0.25">
      <c r="A63" s="1"/>
      <c r="B63" s="143"/>
      <c r="C63" s="143"/>
      <c r="D63" s="143"/>
      <c r="E63" s="142"/>
      <c r="F63" s="142"/>
    </row>
    <row r="64" spans="1:6" x14ac:dyDescent="0.25">
      <c r="A64" s="1"/>
      <c r="B64" s="143"/>
      <c r="C64" s="143"/>
      <c r="D64" s="143"/>
      <c r="E64" s="142"/>
      <c r="F64" s="142"/>
    </row>
    <row r="65" spans="1:6" x14ac:dyDescent="0.25">
      <c r="A65" s="1"/>
      <c r="B65" s="143"/>
      <c r="C65" s="143"/>
      <c r="D65" s="143"/>
      <c r="E65" s="142"/>
      <c r="F65" s="142"/>
    </row>
    <row r="66" spans="1:6" x14ac:dyDescent="0.25">
      <c r="A66" s="1"/>
      <c r="B66" s="143"/>
      <c r="C66" s="143"/>
      <c r="D66" s="143"/>
      <c r="E66" s="142"/>
      <c r="F66" s="142"/>
    </row>
    <row r="67" spans="1:6" x14ac:dyDescent="0.25">
      <c r="A67" s="1"/>
      <c r="B67" s="143"/>
      <c r="C67" s="143"/>
      <c r="D67" s="143"/>
      <c r="E67" s="142"/>
      <c r="F67" s="142"/>
    </row>
    <row r="68" spans="1:6" x14ac:dyDescent="0.25">
      <c r="A68" s="1"/>
      <c r="B68" s="143"/>
      <c r="C68" s="143"/>
      <c r="D68" s="143"/>
      <c r="E68" s="142"/>
      <c r="F68" s="142"/>
    </row>
    <row r="69" spans="1:6" x14ac:dyDescent="0.25">
      <c r="A69" s="1"/>
      <c r="B69" s="143"/>
      <c r="C69" s="143"/>
      <c r="D69" s="143"/>
      <c r="E69" s="142"/>
      <c r="F69" s="142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workbookViewId="0">
      <pane ySplit="8" topLeftCell="A72" activePane="bottomLeft" state="frozen"/>
      <selection pane="bottomLeft" activeCell="G83" sqref="G11:G83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9"/>
      <c r="B1" s="214" t="s">
        <v>24</v>
      </c>
      <c r="C1" s="215"/>
      <c r="D1" s="215"/>
      <c r="E1" s="215"/>
      <c r="F1" s="215"/>
      <c r="G1" s="215"/>
      <c r="H1" s="216"/>
      <c r="I1" s="160" t="s">
        <v>21</v>
      </c>
      <c r="J1" s="159"/>
      <c r="K1" s="3"/>
      <c r="L1" s="3"/>
      <c r="M1" s="3"/>
      <c r="N1" s="3"/>
      <c r="O1" s="3"/>
      <c r="P1" s="3"/>
      <c r="S1" s="3"/>
      <c r="V1" s="155"/>
      <c r="W1">
        <v>30.126000000000001</v>
      </c>
    </row>
    <row r="2" spans="1:26" ht="20.100000000000001" customHeight="1" x14ac:dyDescent="0.25">
      <c r="A2" s="159"/>
      <c r="B2" s="214" t="s">
        <v>25</v>
      </c>
      <c r="C2" s="215"/>
      <c r="D2" s="215"/>
      <c r="E2" s="215"/>
      <c r="F2" s="215"/>
      <c r="G2" s="215"/>
      <c r="H2" s="216"/>
      <c r="I2" s="160" t="s">
        <v>19</v>
      </c>
      <c r="J2" s="159"/>
      <c r="K2" s="3"/>
      <c r="L2" s="3"/>
      <c r="M2" s="3"/>
      <c r="N2" s="3"/>
      <c r="O2" s="3"/>
      <c r="P2" s="3"/>
      <c r="S2" s="3"/>
      <c r="V2" s="155"/>
    </row>
    <row r="3" spans="1:26" ht="20.100000000000001" customHeight="1" x14ac:dyDescent="0.25">
      <c r="A3" s="159"/>
      <c r="B3" s="214" t="s">
        <v>26</v>
      </c>
      <c r="C3" s="215"/>
      <c r="D3" s="215"/>
      <c r="E3" s="215"/>
      <c r="F3" s="215"/>
      <c r="G3" s="215"/>
      <c r="H3" s="216"/>
      <c r="I3" s="160" t="s">
        <v>64</v>
      </c>
      <c r="J3" s="159"/>
      <c r="K3" s="3"/>
      <c r="L3" s="3"/>
      <c r="M3" s="3"/>
      <c r="N3" s="3"/>
      <c r="O3" s="3"/>
      <c r="P3" s="3"/>
      <c r="S3" s="3"/>
      <c r="V3" s="155"/>
    </row>
    <row r="4" spans="1:26" x14ac:dyDescent="0.25">
      <c r="A4" s="3"/>
      <c r="B4" s="5" t="s">
        <v>87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5"/>
    </row>
    <row r="5" spans="1:26" x14ac:dyDescent="0.25">
      <c r="A5" s="3"/>
      <c r="B5" s="5" t="s">
        <v>201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5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5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3"/>
    </row>
    <row r="8" spans="1:26" ht="15.75" x14ac:dyDescent="0.25">
      <c r="A8" s="162" t="s">
        <v>76</v>
      </c>
      <c r="B8" s="162" t="s">
        <v>77</v>
      </c>
      <c r="C8" s="162" t="s">
        <v>78</v>
      </c>
      <c r="D8" s="162" t="s">
        <v>79</v>
      </c>
      <c r="E8" s="162" t="s">
        <v>80</v>
      </c>
      <c r="F8" s="162" t="s">
        <v>81</v>
      </c>
      <c r="G8" s="162" t="s">
        <v>82</v>
      </c>
      <c r="H8" s="162" t="s">
        <v>56</v>
      </c>
      <c r="I8" s="162" t="s">
        <v>83</v>
      </c>
      <c r="J8" s="162"/>
      <c r="K8" s="162"/>
      <c r="L8" s="162"/>
      <c r="M8" s="162"/>
      <c r="N8" s="162"/>
      <c r="O8" s="162"/>
      <c r="P8" s="162" t="s">
        <v>84</v>
      </c>
      <c r="Q8" s="156"/>
      <c r="R8" s="156"/>
      <c r="S8" s="162" t="s">
        <v>85</v>
      </c>
      <c r="T8" s="158"/>
      <c r="U8" s="158"/>
      <c r="V8" s="164" t="s">
        <v>86</v>
      </c>
      <c r="W8" s="157"/>
      <c r="X8" s="157"/>
      <c r="Y8" s="157"/>
      <c r="Z8" s="157"/>
    </row>
    <row r="9" spans="1:26" x14ac:dyDescent="0.25">
      <c r="A9" s="144"/>
      <c r="B9" s="144"/>
      <c r="C9" s="165"/>
      <c r="D9" s="148" t="s">
        <v>66</v>
      </c>
      <c r="E9" s="144"/>
      <c r="F9" s="166"/>
      <c r="G9" s="145"/>
      <c r="H9" s="145"/>
      <c r="I9" s="145"/>
      <c r="J9" s="144"/>
      <c r="K9" s="144"/>
      <c r="L9" s="144"/>
      <c r="M9" s="144"/>
      <c r="N9" s="144"/>
      <c r="O9" s="144"/>
      <c r="P9" s="144"/>
      <c r="Q9" s="147"/>
      <c r="R9" s="147"/>
      <c r="S9" s="144"/>
      <c r="T9" s="147"/>
      <c r="U9" s="147"/>
      <c r="V9" s="167"/>
      <c r="W9" s="147"/>
      <c r="X9" s="147"/>
      <c r="Y9" s="147"/>
      <c r="Z9" s="147"/>
    </row>
    <row r="10" spans="1:26" x14ac:dyDescent="0.25">
      <c r="A10" s="150"/>
      <c r="B10" s="150"/>
      <c r="C10" s="150"/>
      <c r="D10" s="150" t="s">
        <v>68</v>
      </c>
      <c r="E10" s="150"/>
      <c r="F10" s="168"/>
      <c r="G10" s="151"/>
      <c r="H10" s="151"/>
      <c r="I10" s="151"/>
      <c r="J10" s="150"/>
      <c r="K10" s="150"/>
      <c r="L10" s="150"/>
      <c r="M10" s="150"/>
      <c r="N10" s="150"/>
      <c r="O10" s="150"/>
      <c r="P10" s="150"/>
      <c r="Q10" s="147"/>
      <c r="R10" s="147"/>
      <c r="S10" s="150"/>
      <c r="T10" s="147"/>
      <c r="U10" s="147"/>
      <c r="V10" s="147"/>
      <c r="W10" s="147"/>
      <c r="X10" s="147"/>
      <c r="Y10" s="147"/>
      <c r="Z10" s="147"/>
    </row>
    <row r="11" spans="1:26" ht="24.95" customHeight="1" x14ac:dyDescent="0.25">
      <c r="A11" s="172"/>
      <c r="B11" s="169" t="s">
        <v>209</v>
      </c>
      <c r="C11" s="173" t="s">
        <v>210</v>
      </c>
      <c r="D11" s="169" t="s">
        <v>211</v>
      </c>
      <c r="E11" s="169" t="s">
        <v>103</v>
      </c>
      <c r="F11" s="170">
        <v>23.1</v>
      </c>
      <c r="G11" s="171"/>
      <c r="H11" s="171"/>
      <c r="I11" s="171">
        <f>ROUND(F11*(G11+H11),2)</f>
        <v>0</v>
      </c>
      <c r="J11" s="169">
        <f>ROUND(F11*(N11),2)</f>
        <v>344.42</v>
      </c>
      <c r="K11" s="1">
        <f>ROUND(F11*(O11),2)</f>
        <v>0</v>
      </c>
      <c r="L11" s="1">
        <f>ROUND(F11*(G11),2)</f>
        <v>0</v>
      </c>
      <c r="M11" s="1"/>
      <c r="N11" s="1">
        <v>14.91</v>
      </c>
      <c r="O11" s="1"/>
      <c r="P11" s="161"/>
      <c r="Q11" s="174"/>
      <c r="R11" s="174"/>
      <c r="S11" s="150"/>
      <c r="V11" s="175"/>
      <c r="Z11">
        <v>0</v>
      </c>
    </row>
    <row r="12" spans="1:26" x14ac:dyDescent="0.25">
      <c r="A12" s="150"/>
      <c r="B12" s="150"/>
      <c r="C12" s="150"/>
      <c r="D12" s="150" t="s">
        <v>68</v>
      </c>
      <c r="E12" s="150"/>
      <c r="F12" s="168"/>
      <c r="G12" s="153"/>
      <c r="H12" s="153">
        <f>ROUND((SUM(M10:M11))/1,2)</f>
        <v>0</v>
      </c>
      <c r="I12" s="153">
        <f>ROUND((SUM(I10:I11))/1,2)</f>
        <v>0</v>
      </c>
      <c r="J12" s="150"/>
      <c r="K12" s="150"/>
      <c r="L12" s="150">
        <f>ROUND((SUM(L10:L11))/1,2)</f>
        <v>0</v>
      </c>
      <c r="M12" s="150">
        <f>ROUND((SUM(M10:M11))/1,2)</f>
        <v>0</v>
      </c>
      <c r="N12" s="150"/>
      <c r="O12" s="150"/>
      <c r="P12" s="176">
        <f>ROUND((SUM(P10:P11))/1,2)</f>
        <v>0</v>
      </c>
      <c r="Q12" s="147"/>
      <c r="R12" s="147"/>
      <c r="S12" s="176">
        <f>ROUND((SUM(S10:S11))/1,2)</f>
        <v>0</v>
      </c>
      <c r="T12" s="147"/>
      <c r="U12" s="147"/>
      <c r="V12" s="147"/>
      <c r="W12" s="147"/>
      <c r="X12" s="147"/>
      <c r="Y12" s="147"/>
      <c r="Z12" s="147"/>
    </row>
    <row r="13" spans="1:26" x14ac:dyDescent="0.25">
      <c r="A13" s="1"/>
      <c r="B13" s="1"/>
      <c r="C13" s="1"/>
      <c r="D13" s="1"/>
      <c r="E13" s="1"/>
      <c r="F13" s="161"/>
      <c r="G13" s="143"/>
      <c r="H13" s="143"/>
      <c r="I13" s="143"/>
      <c r="J13" s="1"/>
      <c r="K13" s="1"/>
      <c r="L13" s="1"/>
      <c r="M13" s="1"/>
      <c r="N13" s="1"/>
      <c r="O13" s="1"/>
      <c r="P13" s="1"/>
      <c r="S13" s="1"/>
    </row>
    <row r="14" spans="1:26" x14ac:dyDescent="0.25">
      <c r="A14" s="150"/>
      <c r="B14" s="150"/>
      <c r="C14" s="150"/>
      <c r="D14" s="150" t="s">
        <v>70</v>
      </c>
      <c r="E14" s="150"/>
      <c r="F14" s="168"/>
      <c r="G14" s="151"/>
      <c r="H14" s="151"/>
      <c r="I14" s="151"/>
      <c r="J14" s="150"/>
      <c r="K14" s="150"/>
      <c r="L14" s="150"/>
      <c r="M14" s="150"/>
      <c r="N14" s="150"/>
      <c r="O14" s="150"/>
      <c r="P14" s="150"/>
      <c r="Q14" s="147"/>
      <c r="R14" s="147"/>
      <c r="S14" s="150"/>
      <c r="T14" s="147"/>
      <c r="U14" s="147"/>
      <c r="V14" s="147"/>
      <c r="W14" s="147"/>
      <c r="X14" s="147"/>
      <c r="Y14" s="147"/>
      <c r="Z14" s="147"/>
    </row>
    <row r="15" spans="1:26" ht="23.25" x14ac:dyDescent="0.25">
      <c r="A15" s="172"/>
      <c r="B15" s="169" t="s">
        <v>106</v>
      </c>
      <c r="C15" s="173" t="s">
        <v>212</v>
      </c>
      <c r="D15" s="169" t="s">
        <v>213</v>
      </c>
      <c r="E15" s="169" t="s">
        <v>103</v>
      </c>
      <c r="F15" s="170">
        <v>3.64</v>
      </c>
      <c r="G15" s="171"/>
      <c r="H15" s="171"/>
      <c r="I15" s="171">
        <f>ROUND(F15*(G15+H15),2)</f>
        <v>0</v>
      </c>
      <c r="J15" s="169">
        <f>ROUND(F15*(N15),2)</f>
        <v>202.38</v>
      </c>
      <c r="K15" s="1">
        <f>ROUND(F15*(O15),2)</f>
        <v>0</v>
      </c>
      <c r="L15" s="1">
        <f>ROUND(F15*(G15),2)</f>
        <v>0</v>
      </c>
      <c r="M15" s="1"/>
      <c r="N15" s="1">
        <v>55.6</v>
      </c>
      <c r="O15" s="1"/>
      <c r="P15" s="168">
        <v>0.20474999999999999</v>
      </c>
      <c r="Q15" s="174"/>
      <c r="R15" s="174">
        <v>0.20474999999999999</v>
      </c>
      <c r="S15" s="150">
        <f>ROUND(F15*(R15),3)</f>
        <v>0.745</v>
      </c>
      <c r="V15" s="175"/>
      <c r="Z15">
        <v>0</v>
      </c>
    </row>
    <row r="16" spans="1:26" ht="24.95" customHeight="1" x14ac:dyDescent="0.25">
      <c r="A16" s="172"/>
      <c r="B16" s="169" t="s">
        <v>106</v>
      </c>
      <c r="C16" s="173" t="s">
        <v>214</v>
      </c>
      <c r="D16" s="169" t="s">
        <v>215</v>
      </c>
      <c r="E16" s="169" t="s">
        <v>103</v>
      </c>
      <c r="F16" s="170">
        <v>3.64</v>
      </c>
      <c r="G16" s="171"/>
      <c r="H16" s="171"/>
      <c r="I16" s="171">
        <f>ROUND(F16*(G16+H16),2)</f>
        <v>0</v>
      </c>
      <c r="J16" s="169">
        <f>ROUND(F16*(N16),2)</f>
        <v>38.47</v>
      </c>
      <c r="K16" s="1">
        <f>ROUND(F16*(O16),2)</f>
        <v>0</v>
      </c>
      <c r="L16" s="1">
        <f>ROUND(F16*(G16),2)</f>
        <v>0</v>
      </c>
      <c r="M16" s="1"/>
      <c r="N16" s="1">
        <v>10.57</v>
      </c>
      <c r="O16" s="1"/>
      <c r="P16" s="168">
        <v>4.5999999999999999E-3</v>
      </c>
      <c r="Q16" s="174"/>
      <c r="R16" s="174">
        <v>4.5999999999999999E-3</v>
      </c>
      <c r="S16" s="150">
        <f>ROUND(F16*(R16),3)</f>
        <v>1.7000000000000001E-2</v>
      </c>
      <c r="V16" s="175"/>
      <c r="Z16">
        <v>0</v>
      </c>
    </row>
    <row r="17" spans="1:26" ht="24.95" customHeight="1" x14ac:dyDescent="0.25">
      <c r="A17" s="172"/>
      <c r="B17" s="169" t="s">
        <v>216</v>
      </c>
      <c r="C17" s="173" t="s">
        <v>217</v>
      </c>
      <c r="D17" s="169" t="s">
        <v>218</v>
      </c>
      <c r="E17" s="169" t="s">
        <v>103</v>
      </c>
      <c r="F17" s="170">
        <v>23.1</v>
      </c>
      <c r="G17" s="171"/>
      <c r="H17" s="171"/>
      <c r="I17" s="171">
        <f>ROUND(F17*(G17+H17),2)</f>
        <v>0</v>
      </c>
      <c r="J17" s="169">
        <f>ROUND(F17*(N17),2)</f>
        <v>272.35000000000002</v>
      </c>
      <c r="K17" s="1">
        <f>ROUND(F17*(O17),2)</f>
        <v>0</v>
      </c>
      <c r="L17" s="1">
        <f>ROUND(F17*(G17),2)</f>
        <v>0</v>
      </c>
      <c r="M17" s="1"/>
      <c r="N17" s="1">
        <v>11.79</v>
      </c>
      <c r="O17" s="1"/>
      <c r="P17" s="168">
        <v>1.0500000000000001E-2</v>
      </c>
      <c r="Q17" s="174"/>
      <c r="R17" s="174">
        <v>1.0500000000000001E-2</v>
      </c>
      <c r="S17" s="150">
        <f>ROUND(F17*(R17),3)</f>
        <v>0.24299999999999999</v>
      </c>
      <c r="V17" s="175"/>
      <c r="Z17">
        <v>0</v>
      </c>
    </row>
    <row r="18" spans="1:26" x14ac:dyDescent="0.25">
      <c r="A18" s="150"/>
      <c r="B18" s="150"/>
      <c r="C18" s="150"/>
      <c r="D18" s="150" t="s">
        <v>70</v>
      </c>
      <c r="E18" s="150"/>
      <c r="F18" s="168"/>
      <c r="G18" s="153"/>
      <c r="H18" s="153">
        <f>ROUND((SUM(M14:M17))/1,2)</f>
        <v>0</v>
      </c>
      <c r="I18" s="153">
        <f>ROUND((SUM(I14:I17))/1,2)</f>
        <v>0</v>
      </c>
      <c r="J18" s="150"/>
      <c r="K18" s="150"/>
      <c r="L18" s="150">
        <f>ROUND((SUM(L14:L17))/1,2)</f>
        <v>0</v>
      </c>
      <c r="M18" s="150">
        <f>ROUND((SUM(M14:M17))/1,2)</f>
        <v>0</v>
      </c>
      <c r="N18" s="150"/>
      <c r="O18" s="150"/>
      <c r="P18" s="176">
        <f>ROUND((SUM(P14:P17))/1,2)</f>
        <v>0.22</v>
      </c>
      <c r="Q18" s="147"/>
      <c r="R18" s="147"/>
      <c r="S18" s="176">
        <f>ROUND((SUM(S14:S17))/1,2)</f>
        <v>1.01</v>
      </c>
      <c r="T18" s="147"/>
      <c r="U18" s="147"/>
      <c r="V18" s="147"/>
      <c r="W18" s="147"/>
      <c r="X18" s="147"/>
      <c r="Y18" s="147"/>
      <c r="Z18" s="147"/>
    </row>
    <row r="19" spans="1:26" x14ac:dyDescent="0.25">
      <c r="A19" s="1"/>
      <c r="B19" s="1"/>
      <c r="C19" s="1"/>
      <c r="D19" s="1"/>
      <c r="E19" s="1"/>
      <c r="F19" s="161"/>
      <c r="G19" s="143"/>
      <c r="H19" s="143"/>
      <c r="I19" s="143"/>
      <c r="J19" s="1"/>
      <c r="K19" s="1"/>
      <c r="L19" s="1"/>
      <c r="M19" s="1"/>
      <c r="N19" s="1"/>
      <c r="O19" s="1"/>
      <c r="P19" s="1"/>
      <c r="S19" s="1"/>
    </row>
    <row r="20" spans="1:26" x14ac:dyDescent="0.25">
      <c r="A20" s="150"/>
      <c r="B20" s="150"/>
      <c r="C20" s="150"/>
      <c r="D20" s="150" t="s">
        <v>71</v>
      </c>
      <c r="E20" s="150"/>
      <c r="F20" s="168"/>
      <c r="G20" s="151"/>
      <c r="H20" s="151"/>
      <c r="I20" s="151"/>
      <c r="J20" s="150"/>
      <c r="K20" s="150"/>
      <c r="L20" s="150"/>
      <c r="M20" s="150"/>
      <c r="N20" s="150"/>
      <c r="O20" s="150"/>
      <c r="P20" s="150"/>
      <c r="Q20" s="147"/>
      <c r="R20" s="147"/>
      <c r="S20" s="150"/>
      <c r="T20" s="147"/>
      <c r="U20" s="147"/>
      <c r="V20" s="147"/>
      <c r="W20" s="147"/>
      <c r="X20" s="147"/>
      <c r="Y20" s="147"/>
      <c r="Z20" s="147"/>
    </row>
    <row r="21" spans="1:26" ht="35.1" customHeight="1" x14ac:dyDescent="0.25">
      <c r="A21" s="172"/>
      <c r="B21" s="169" t="s">
        <v>219</v>
      </c>
      <c r="C21" s="173" t="s">
        <v>220</v>
      </c>
      <c r="D21" s="169" t="s">
        <v>221</v>
      </c>
      <c r="E21" s="169" t="s">
        <v>91</v>
      </c>
      <c r="F21" s="170">
        <v>0.54600000000000004</v>
      </c>
      <c r="G21" s="171"/>
      <c r="H21" s="171"/>
      <c r="I21" s="171">
        <f>ROUND(F21*(G21+H21),2)</f>
        <v>0</v>
      </c>
      <c r="J21" s="169">
        <f>ROUND(F21*(N21),2)</f>
        <v>45.79</v>
      </c>
      <c r="K21" s="1">
        <f>ROUND(F21*(O21),2)</f>
        <v>0</v>
      </c>
      <c r="L21" s="1">
        <f>ROUND(F21*(G21),2)</f>
        <v>0</v>
      </c>
      <c r="M21" s="1"/>
      <c r="N21" s="1">
        <v>83.86</v>
      </c>
      <c r="O21" s="1"/>
      <c r="P21" s="161"/>
      <c r="Q21" s="174"/>
      <c r="R21" s="174"/>
      <c r="S21" s="150"/>
      <c r="V21" s="175"/>
      <c r="Z21">
        <v>0</v>
      </c>
    </row>
    <row r="22" spans="1:26" x14ac:dyDescent="0.25">
      <c r="A22" s="150"/>
      <c r="B22" s="150"/>
      <c r="C22" s="150"/>
      <c r="D22" s="150" t="s">
        <v>71</v>
      </c>
      <c r="E22" s="150"/>
      <c r="F22" s="168"/>
      <c r="G22" s="153"/>
      <c r="H22" s="153">
        <f>ROUND((SUM(M20:M21))/1,2)</f>
        <v>0</v>
      </c>
      <c r="I22" s="153">
        <f>ROUND((SUM(I20:I21))/1,2)</f>
        <v>0</v>
      </c>
      <c r="J22" s="150"/>
      <c r="K22" s="150"/>
      <c r="L22" s="150">
        <f>ROUND((SUM(L20:L21))/1,2)</f>
        <v>0</v>
      </c>
      <c r="M22" s="150">
        <f>ROUND((SUM(M20:M21))/1,2)</f>
        <v>0</v>
      </c>
      <c r="N22" s="150"/>
      <c r="O22" s="150"/>
      <c r="P22" s="176">
        <f>ROUND((SUM(P20:P21))/1,2)</f>
        <v>0</v>
      </c>
      <c r="Q22" s="147"/>
      <c r="R22" s="147"/>
      <c r="S22" s="176">
        <f>ROUND((SUM(S20:S21))/1,2)</f>
        <v>0</v>
      </c>
      <c r="T22" s="147"/>
      <c r="U22" s="147"/>
      <c r="V22" s="147"/>
      <c r="W22" s="147"/>
      <c r="X22" s="147"/>
      <c r="Y22" s="147"/>
      <c r="Z22" s="147"/>
    </row>
    <row r="23" spans="1:26" x14ac:dyDescent="0.25">
      <c r="A23" s="1"/>
      <c r="B23" s="1"/>
      <c r="C23" s="1"/>
      <c r="D23" s="1"/>
      <c r="E23" s="1"/>
      <c r="F23" s="161"/>
      <c r="G23" s="143"/>
      <c r="H23" s="143"/>
      <c r="I23" s="143"/>
      <c r="J23" s="1"/>
      <c r="K23" s="1"/>
      <c r="L23" s="1"/>
      <c r="M23" s="1"/>
      <c r="N23" s="1"/>
      <c r="O23" s="1"/>
      <c r="P23" s="1"/>
      <c r="S23" s="1"/>
    </row>
    <row r="24" spans="1:26" x14ac:dyDescent="0.25">
      <c r="A24" s="150"/>
      <c r="B24" s="150"/>
      <c r="C24" s="150"/>
      <c r="D24" s="150" t="s">
        <v>72</v>
      </c>
      <c r="E24" s="150"/>
      <c r="F24" s="168"/>
      <c r="G24" s="151"/>
      <c r="H24" s="151"/>
      <c r="I24" s="151"/>
      <c r="J24" s="150"/>
      <c r="K24" s="150"/>
      <c r="L24" s="150"/>
      <c r="M24" s="150"/>
      <c r="N24" s="150"/>
      <c r="O24" s="150"/>
      <c r="P24" s="150"/>
      <c r="Q24" s="147"/>
      <c r="R24" s="147"/>
      <c r="S24" s="150"/>
      <c r="T24" s="147"/>
      <c r="U24" s="147"/>
      <c r="V24" s="147"/>
      <c r="W24" s="147"/>
      <c r="X24" s="147"/>
      <c r="Y24" s="147"/>
      <c r="Z24" s="147"/>
    </row>
    <row r="25" spans="1:26" ht="24.95" customHeight="1" x14ac:dyDescent="0.25">
      <c r="A25" s="172"/>
      <c r="B25" s="169" t="s">
        <v>106</v>
      </c>
      <c r="C25" s="173" t="s">
        <v>222</v>
      </c>
      <c r="D25" s="169" t="s">
        <v>223</v>
      </c>
      <c r="E25" s="169" t="s">
        <v>114</v>
      </c>
      <c r="F25" s="170">
        <v>1.0049999999999999</v>
      </c>
      <c r="G25" s="171"/>
      <c r="H25" s="171"/>
      <c r="I25" s="171">
        <f>ROUND(F25*(G25+H25),2)</f>
        <v>0</v>
      </c>
      <c r="J25" s="169">
        <f>ROUND(F25*(N25),2)</f>
        <v>7.88</v>
      </c>
      <c r="K25" s="1">
        <f>ROUND(F25*(O25),2)</f>
        <v>0</v>
      </c>
      <c r="L25" s="1">
        <f>ROUND(F25*(G25),2)</f>
        <v>0</v>
      </c>
      <c r="M25" s="1"/>
      <c r="N25" s="1">
        <v>7.84</v>
      </c>
      <c r="O25" s="1"/>
      <c r="P25" s="161"/>
      <c r="Q25" s="174"/>
      <c r="R25" s="174"/>
      <c r="S25" s="150"/>
      <c r="V25" s="175"/>
      <c r="Z25">
        <v>0</v>
      </c>
    </row>
    <row r="26" spans="1:26" x14ac:dyDescent="0.25">
      <c r="A26" s="150"/>
      <c r="B26" s="150"/>
      <c r="C26" s="150"/>
      <c r="D26" s="150" t="s">
        <v>72</v>
      </c>
      <c r="E26" s="150"/>
      <c r="F26" s="168"/>
      <c r="G26" s="153"/>
      <c r="H26" s="153">
        <f>ROUND((SUM(M24:M25))/1,2)</f>
        <v>0</v>
      </c>
      <c r="I26" s="153">
        <f>ROUND((SUM(I24:I25))/1,2)</f>
        <v>0</v>
      </c>
      <c r="J26" s="150"/>
      <c r="K26" s="150"/>
      <c r="L26" s="150">
        <f>ROUND((SUM(L24:L25))/1,2)</f>
        <v>0</v>
      </c>
      <c r="M26" s="150">
        <f>ROUND((SUM(M24:M25))/1,2)</f>
        <v>0</v>
      </c>
      <c r="N26" s="150"/>
      <c r="O26" s="150"/>
      <c r="P26" s="176">
        <f>ROUND((SUM(P24:P25))/1,2)</f>
        <v>0</v>
      </c>
      <c r="Q26" s="147"/>
      <c r="R26" s="147"/>
      <c r="S26" s="176">
        <f>ROUND((SUM(S24:S25))/1,2)</f>
        <v>0</v>
      </c>
      <c r="T26" s="147"/>
      <c r="U26" s="147"/>
      <c r="V26" s="147"/>
      <c r="W26" s="147"/>
      <c r="X26" s="147"/>
      <c r="Y26" s="147"/>
      <c r="Z26" s="147"/>
    </row>
    <row r="27" spans="1:26" x14ac:dyDescent="0.25">
      <c r="A27" s="1"/>
      <c r="B27" s="1"/>
      <c r="C27" s="1"/>
      <c r="D27" s="1"/>
      <c r="E27" s="1"/>
      <c r="F27" s="161"/>
      <c r="G27" s="143"/>
      <c r="H27" s="143"/>
      <c r="I27" s="143"/>
      <c r="J27" s="1"/>
      <c r="K27" s="1"/>
      <c r="L27" s="1"/>
      <c r="M27" s="1"/>
      <c r="N27" s="1"/>
      <c r="O27" s="1"/>
      <c r="P27" s="1"/>
      <c r="S27" s="1"/>
    </row>
    <row r="28" spans="1:26" x14ac:dyDescent="0.25">
      <c r="A28" s="150"/>
      <c r="B28" s="150"/>
      <c r="C28" s="150"/>
      <c r="D28" s="2" t="s">
        <v>66</v>
      </c>
      <c r="E28" s="150"/>
      <c r="F28" s="168"/>
      <c r="G28" s="153"/>
      <c r="H28" s="153">
        <f>ROUND((SUM(M9:M27))/2,2)</f>
        <v>0</v>
      </c>
      <c r="I28" s="153">
        <f>ROUND((SUM(I9:I27))/2,2)</f>
        <v>0</v>
      </c>
      <c r="J28" s="151"/>
      <c r="K28" s="150"/>
      <c r="L28" s="151">
        <f>ROUND((SUM(L9:L27))/2,2)</f>
        <v>0</v>
      </c>
      <c r="M28" s="151">
        <f>ROUND((SUM(M9:M27))/2,2)</f>
        <v>0</v>
      </c>
      <c r="N28" s="150"/>
      <c r="O28" s="150"/>
      <c r="P28" s="176">
        <f>ROUND((SUM(P9:P27))/2,2)</f>
        <v>0.22</v>
      </c>
      <c r="S28" s="176">
        <f>ROUND((SUM(S9:S27))/2,2)</f>
        <v>1.01</v>
      </c>
    </row>
    <row r="29" spans="1:26" x14ac:dyDescent="0.25">
      <c r="A29" s="1"/>
      <c r="B29" s="1"/>
      <c r="C29" s="1"/>
      <c r="D29" s="1"/>
      <c r="E29" s="1"/>
      <c r="F29" s="161"/>
      <c r="G29" s="143"/>
      <c r="H29" s="143"/>
      <c r="I29" s="143"/>
      <c r="J29" s="1"/>
      <c r="K29" s="1"/>
      <c r="L29" s="1"/>
      <c r="M29" s="1"/>
      <c r="N29" s="1"/>
      <c r="O29" s="1"/>
      <c r="P29" s="1"/>
      <c r="S29" s="1"/>
    </row>
    <row r="30" spans="1:26" x14ac:dyDescent="0.25">
      <c r="A30" s="150"/>
      <c r="B30" s="150"/>
      <c r="C30" s="150"/>
      <c r="D30" s="2" t="s">
        <v>73</v>
      </c>
      <c r="E30" s="150"/>
      <c r="F30" s="168"/>
      <c r="G30" s="151"/>
      <c r="H30" s="151"/>
      <c r="I30" s="151"/>
      <c r="J30" s="150"/>
      <c r="K30" s="150"/>
      <c r="L30" s="150"/>
      <c r="M30" s="150"/>
      <c r="N30" s="150"/>
      <c r="O30" s="150"/>
      <c r="P30" s="150"/>
      <c r="Q30" s="147"/>
      <c r="R30" s="147"/>
      <c r="S30" s="150"/>
      <c r="T30" s="147"/>
      <c r="U30" s="147"/>
      <c r="V30" s="147"/>
      <c r="W30" s="147"/>
      <c r="X30" s="147"/>
      <c r="Y30" s="147"/>
      <c r="Z30" s="147"/>
    </row>
    <row r="31" spans="1:26" x14ac:dyDescent="0.25">
      <c r="A31" s="150"/>
      <c r="B31" s="150"/>
      <c r="C31" s="150"/>
      <c r="D31" s="150" t="s">
        <v>74</v>
      </c>
      <c r="E31" s="150"/>
      <c r="F31" s="168"/>
      <c r="G31" s="151"/>
      <c r="H31" s="151"/>
      <c r="I31" s="151"/>
      <c r="J31" s="150"/>
      <c r="K31" s="150"/>
      <c r="L31" s="150"/>
      <c r="M31" s="150"/>
      <c r="N31" s="150"/>
      <c r="O31" s="150"/>
      <c r="P31" s="150"/>
      <c r="Q31" s="147"/>
      <c r="R31" s="147"/>
      <c r="S31" s="150"/>
      <c r="T31" s="147"/>
      <c r="U31" s="147"/>
      <c r="V31" s="147"/>
      <c r="W31" s="147"/>
      <c r="X31" s="147"/>
      <c r="Y31" s="147"/>
      <c r="Z31" s="147"/>
    </row>
    <row r="32" spans="1:26" ht="24.95" customHeight="1" x14ac:dyDescent="0.25">
      <c r="A32" s="172"/>
      <c r="B32" s="169" t="s">
        <v>133</v>
      </c>
      <c r="C32" s="173" t="s">
        <v>224</v>
      </c>
      <c r="D32" s="169" t="s">
        <v>225</v>
      </c>
      <c r="E32" s="169" t="s">
        <v>103</v>
      </c>
      <c r="F32" s="170">
        <v>3.64</v>
      </c>
      <c r="G32" s="171"/>
      <c r="H32" s="171"/>
      <c r="I32" s="171">
        <f>ROUND(F32*(G32+H32),2)</f>
        <v>0</v>
      </c>
      <c r="J32" s="169">
        <f>ROUND(F32*(N32),2)</f>
        <v>0.73</v>
      </c>
      <c r="K32" s="1">
        <f>ROUND(F32*(O32),2)</f>
        <v>0</v>
      </c>
      <c r="L32" s="1">
        <f>ROUND(F32*(G32),2)</f>
        <v>0</v>
      </c>
      <c r="M32" s="1"/>
      <c r="N32" s="1">
        <v>0.2</v>
      </c>
      <c r="O32" s="1"/>
      <c r="P32" s="161"/>
      <c r="Q32" s="174"/>
      <c r="R32" s="174"/>
      <c r="S32" s="150"/>
      <c r="V32" s="175"/>
      <c r="Z32">
        <v>0</v>
      </c>
    </row>
    <row r="33" spans="1:26" ht="24.95" customHeight="1" x14ac:dyDescent="0.25">
      <c r="A33" s="172"/>
      <c r="B33" s="169" t="s">
        <v>133</v>
      </c>
      <c r="C33" s="173" t="s">
        <v>226</v>
      </c>
      <c r="D33" s="169" t="s">
        <v>227</v>
      </c>
      <c r="E33" s="169" t="s">
        <v>103</v>
      </c>
      <c r="F33" s="170">
        <v>24</v>
      </c>
      <c r="G33" s="171"/>
      <c r="H33" s="171"/>
      <c r="I33" s="171">
        <f>ROUND(F33*(G33+H33),2)</f>
        <v>0</v>
      </c>
      <c r="J33" s="169">
        <f>ROUND(F33*(N33),2)</f>
        <v>5.76</v>
      </c>
      <c r="K33" s="1">
        <f>ROUND(F33*(O33),2)</f>
        <v>0</v>
      </c>
      <c r="L33" s="1">
        <f>ROUND(F33*(G33),2)</f>
        <v>0</v>
      </c>
      <c r="M33" s="1"/>
      <c r="N33" s="1">
        <v>0.24</v>
      </c>
      <c r="O33" s="1"/>
      <c r="P33" s="161"/>
      <c r="Q33" s="174"/>
      <c r="R33" s="174"/>
      <c r="S33" s="150"/>
      <c r="V33" s="175"/>
      <c r="Z33">
        <v>0</v>
      </c>
    </row>
    <row r="34" spans="1:26" ht="24.95" customHeight="1" x14ac:dyDescent="0.25">
      <c r="A34" s="172"/>
      <c r="B34" s="169" t="s">
        <v>133</v>
      </c>
      <c r="C34" s="173" t="s">
        <v>228</v>
      </c>
      <c r="D34" s="169" t="s">
        <v>229</v>
      </c>
      <c r="E34" s="169" t="s">
        <v>138</v>
      </c>
      <c r="F34" s="170">
        <v>2.5499999999999998</v>
      </c>
      <c r="G34" s="177"/>
      <c r="H34" s="177"/>
      <c r="I34" s="177">
        <f>ROUND(F34*(G34+H34),2)</f>
        <v>0</v>
      </c>
      <c r="J34" s="169">
        <f>ROUND(F34*(N34),2)</f>
        <v>10.89</v>
      </c>
      <c r="K34" s="1">
        <f>ROUND(F34*(O34),2)</f>
        <v>0</v>
      </c>
      <c r="L34" s="1">
        <f>ROUND(F34*(G34),2)</f>
        <v>0</v>
      </c>
      <c r="M34" s="1"/>
      <c r="N34" s="1">
        <v>4.2699999999999996</v>
      </c>
      <c r="O34" s="1"/>
      <c r="P34" s="161"/>
      <c r="Q34" s="174"/>
      <c r="R34" s="174"/>
      <c r="S34" s="150"/>
      <c r="V34" s="175"/>
      <c r="Z34">
        <v>0</v>
      </c>
    </row>
    <row r="35" spans="1:26" ht="24.95" customHeight="1" x14ac:dyDescent="0.25">
      <c r="A35" s="172"/>
      <c r="B35" s="169" t="s">
        <v>159</v>
      </c>
      <c r="C35" s="173" t="s">
        <v>230</v>
      </c>
      <c r="D35" s="169" t="s">
        <v>231</v>
      </c>
      <c r="E35" s="169" t="s">
        <v>114</v>
      </c>
      <c r="F35" s="170">
        <v>3.5999999999999997E-2</v>
      </c>
      <c r="G35" s="171"/>
      <c r="H35" s="171"/>
      <c r="I35" s="171">
        <f>ROUND(F35*(G35+H35),2)</f>
        <v>0</v>
      </c>
      <c r="J35" s="169">
        <f>ROUND(F35*(N35),2)</f>
        <v>54.89</v>
      </c>
      <c r="K35" s="1">
        <f>ROUND(F35*(O35),2)</f>
        <v>0</v>
      </c>
      <c r="L35" s="1"/>
      <c r="M35" s="1">
        <f>ROUND(F35*(G35),2)</f>
        <v>0</v>
      </c>
      <c r="N35" s="1">
        <v>1524.74</v>
      </c>
      <c r="O35" s="1"/>
      <c r="P35" s="168">
        <v>1</v>
      </c>
      <c r="Q35" s="174"/>
      <c r="R35" s="174">
        <v>1</v>
      </c>
      <c r="S35" s="150">
        <f>ROUND(F35*(R35),3)</f>
        <v>3.5999999999999997E-2</v>
      </c>
      <c r="V35" s="175"/>
      <c r="Z35">
        <v>0</v>
      </c>
    </row>
    <row r="36" spans="1:26" ht="24.95" customHeight="1" x14ac:dyDescent="0.25">
      <c r="A36" s="172"/>
      <c r="B36" s="169" t="s">
        <v>159</v>
      </c>
      <c r="C36" s="173" t="s">
        <v>230</v>
      </c>
      <c r="D36" s="169" t="s">
        <v>232</v>
      </c>
      <c r="E36" s="169" t="s">
        <v>114</v>
      </c>
      <c r="F36" s="170">
        <v>0.24</v>
      </c>
      <c r="G36" s="171"/>
      <c r="H36" s="171"/>
      <c r="I36" s="171">
        <f>ROUND(F36*(G36+H36),2)</f>
        <v>0</v>
      </c>
      <c r="J36" s="169">
        <f>ROUND(F36*(N36),2)</f>
        <v>365.94</v>
      </c>
      <c r="K36" s="1">
        <f>ROUND(F36*(O36),2)</f>
        <v>0</v>
      </c>
      <c r="L36" s="1"/>
      <c r="M36" s="1">
        <f>ROUND(F36*(G36),2)</f>
        <v>0</v>
      </c>
      <c r="N36" s="1">
        <v>1524.74</v>
      </c>
      <c r="O36" s="1"/>
      <c r="P36" s="168">
        <v>1</v>
      </c>
      <c r="Q36" s="174"/>
      <c r="R36" s="174">
        <v>1</v>
      </c>
      <c r="S36" s="150">
        <f>ROUND(F36*(R36),3)</f>
        <v>0.24</v>
      </c>
      <c r="V36" s="175"/>
      <c r="Z36">
        <v>0</v>
      </c>
    </row>
    <row r="37" spans="1:26" x14ac:dyDescent="0.25">
      <c r="A37" s="150"/>
      <c r="B37" s="150"/>
      <c r="C37" s="150"/>
      <c r="D37" s="150" t="s">
        <v>74</v>
      </c>
      <c r="E37" s="150"/>
      <c r="F37" s="168"/>
      <c r="G37" s="153"/>
      <c r="H37" s="153">
        <f>ROUND((SUM(M31:M36))/1,2)</f>
        <v>0</v>
      </c>
      <c r="I37" s="153">
        <f>ROUND((SUM(I31:I36))/1,2)</f>
        <v>0</v>
      </c>
      <c r="J37" s="150"/>
      <c r="K37" s="150"/>
      <c r="L37" s="150">
        <f>ROUND((SUM(L31:L36))/1,2)</f>
        <v>0</v>
      </c>
      <c r="M37" s="150">
        <f>ROUND((SUM(M31:M36))/1,2)</f>
        <v>0</v>
      </c>
      <c r="N37" s="150"/>
      <c r="O37" s="150"/>
      <c r="P37" s="176">
        <f>ROUND((SUM(P31:P36))/1,2)</f>
        <v>2</v>
      </c>
      <c r="Q37" s="147"/>
      <c r="R37" s="147"/>
      <c r="S37" s="176">
        <f>ROUND((SUM(S31:S36))/1,2)</f>
        <v>0.28000000000000003</v>
      </c>
      <c r="T37" s="147"/>
      <c r="U37" s="147"/>
      <c r="V37" s="147"/>
      <c r="W37" s="147"/>
      <c r="X37" s="147"/>
      <c r="Y37" s="147"/>
      <c r="Z37" s="147"/>
    </row>
    <row r="38" spans="1:26" x14ac:dyDescent="0.25">
      <c r="A38" s="1"/>
      <c r="B38" s="1"/>
      <c r="C38" s="1"/>
      <c r="D38" s="1"/>
      <c r="E38" s="1"/>
      <c r="F38" s="161"/>
      <c r="G38" s="143"/>
      <c r="H38" s="143"/>
      <c r="I38" s="143"/>
      <c r="J38" s="1"/>
      <c r="K38" s="1"/>
      <c r="L38" s="1"/>
      <c r="M38" s="1"/>
      <c r="N38" s="1"/>
      <c r="O38" s="1"/>
      <c r="P38" s="1"/>
      <c r="S38" s="1"/>
    </row>
    <row r="39" spans="1:26" x14ac:dyDescent="0.25">
      <c r="A39" s="150"/>
      <c r="B39" s="150"/>
      <c r="C39" s="150"/>
      <c r="D39" s="150" t="s">
        <v>202</v>
      </c>
      <c r="E39" s="150"/>
      <c r="F39" s="168"/>
      <c r="G39" s="151"/>
      <c r="H39" s="151"/>
      <c r="I39" s="151"/>
      <c r="J39" s="150"/>
      <c r="K39" s="150"/>
      <c r="L39" s="150"/>
      <c r="M39" s="150"/>
      <c r="N39" s="150"/>
      <c r="O39" s="150"/>
      <c r="P39" s="150"/>
      <c r="Q39" s="147"/>
      <c r="R39" s="147"/>
      <c r="S39" s="150"/>
      <c r="T39" s="147"/>
      <c r="U39" s="147"/>
      <c r="V39" s="147"/>
      <c r="W39" s="147"/>
      <c r="X39" s="147"/>
      <c r="Y39" s="147"/>
      <c r="Z39" s="147"/>
    </row>
    <row r="40" spans="1:26" ht="24.95" customHeight="1" x14ac:dyDescent="0.25">
      <c r="A40" s="172"/>
      <c r="B40" s="169" t="s">
        <v>233</v>
      </c>
      <c r="C40" s="173" t="s">
        <v>234</v>
      </c>
      <c r="D40" s="169" t="s">
        <v>235</v>
      </c>
      <c r="E40" s="169" t="s">
        <v>99</v>
      </c>
      <c r="F40" s="170">
        <v>3.5</v>
      </c>
      <c r="G40" s="171"/>
      <c r="H40" s="171"/>
      <c r="I40" s="171">
        <f>ROUND(F40*(G40+H40),2)</f>
        <v>0</v>
      </c>
      <c r="J40" s="169">
        <f>ROUND(F40*(N40),2)</f>
        <v>53.9</v>
      </c>
      <c r="K40" s="1">
        <f>ROUND(F40*(O40),2)</f>
        <v>0</v>
      </c>
      <c r="L40" s="1">
        <f>ROUND(F40*(G40),2)</f>
        <v>0</v>
      </c>
      <c r="M40" s="1"/>
      <c r="N40" s="1">
        <v>15.4</v>
      </c>
      <c r="O40" s="1"/>
      <c r="P40" s="168">
        <v>3.1400000000000004E-3</v>
      </c>
      <c r="Q40" s="174"/>
      <c r="R40" s="174">
        <v>3.1400000000000004E-3</v>
      </c>
      <c r="S40" s="150">
        <f>ROUND(F40*(R40),3)</f>
        <v>1.0999999999999999E-2</v>
      </c>
      <c r="V40" s="175"/>
      <c r="Z40">
        <v>0</v>
      </c>
    </row>
    <row r="41" spans="1:26" ht="24.95" customHeight="1" x14ac:dyDescent="0.25">
      <c r="A41" s="172"/>
      <c r="B41" s="169" t="s">
        <v>233</v>
      </c>
      <c r="C41" s="173" t="s">
        <v>236</v>
      </c>
      <c r="D41" s="169" t="s">
        <v>237</v>
      </c>
      <c r="E41" s="169" t="s">
        <v>130</v>
      </c>
      <c r="F41" s="170">
        <v>1</v>
      </c>
      <c r="G41" s="171"/>
      <c r="H41" s="171"/>
      <c r="I41" s="171">
        <f>ROUND(F41*(G41+H41),2)</f>
        <v>0</v>
      </c>
      <c r="J41" s="169">
        <f>ROUND(F41*(N41),2)</f>
        <v>6.88</v>
      </c>
      <c r="K41" s="1">
        <f>ROUND(F41*(O41),2)</f>
        <v>0</v>
      </c>
      <c r="L41" s="1">
        <f>ROUND(F41*(G41),2)</f>
        <v>0</v>
      </c>
      <c r="M41" s="1"/>
      <c r="N41" s="1">
        <v>6.88</v>
      </c>
      <c r="O41" s="1"/>
      <c r="P41" s="161"/>
      <c r="Q41" s="174"/>
      <c r="R41" s="174"/>
      <c r="S41" s="150"/>
      <c r="V41" s="175"/>
      <c r="Z41">
        <v>0</v>
      </c>
    </row>
    <row r="42" spans="1:26" ht="24.95" customHeight="1" x14ac:dyDescent="0.25">
      <c r="A42" s="172"/>
      <c r="B42" s="169" t="s">
        <v>233</v>
      </c>
      <c r="C42" s="173" t="s">
        <v>238</v>
      </c>
      <c r="D42" s="169" t="s">
        <v>239</v>
      </c>
      <c r="E42" s="169" t="s">
        <v>130</v>
      </c>
      <c r="F42" s="170">
        <v>1</v>
      </c>
      <c r="G42" s="171"/>
      <c r="H42" s="171"/>
      <c r="I42" s="171">
        <f>ROUND(F42*(G42+H42),2)</f>
        <v>0</v>
      </c>
      <c r="J42" s="169">
        <f>ROUND(F42*(N42),2)</f>
        <v>6.88</v>
      </c>
      <c r="K42" s="1">
        <f>ROUND(F42*(O42),2)</f>
        <v>0</v>
      </c>
      <c r="L42" s="1">
        <f>ROUND(F42*(G42),2)</f>
        <v>0</v>
      </c>
      <c r="M42" s="1"/>
      <c r="N42" s="1">
        <v>6.88</v>
      </c>
      <c r="O42" s="1"/>
      <c r="P42" s="161"/>
      <c r="Q42" s="174"/>
      <c r="R42" s="174"/>
      <c r="S42" s="150"/>
      <c r="V42" s="175"/>
      <c r="Z42">
        <v>0</v>
      </c>
    </row>
    <row r="43" spans="1:26" ht="24.95" customHeight="1" x14ac:dyDescent="0.25">
      <c r="A43" s="172"/>
      <c r="B43" s="169" t="s">
        <v>233</v>
      </c>
      <c r="C43" s="173" t="s">
        <v>240</v>
      </c>
      <c r="D43" s="169" t="s">
        <v>241</v>
      </c>
      <c r="E43" s="169" t="s">
        <v>99</v>
      </c>
      <c r="F43" s="170">
        <v>3.5</v>
      </c>
      <c r="G43" s="171"/>
      <c r="H43" s="171"/>
      <c r="I43" s="171">
        <f>ROUND(F43*(G43+H43),2)</f>
        <v>0</v>
      </c>
      <c r="J43" s="169">
        <f>ROUND(F43*(N43),2)</f>
        <v>4.97</v>
      </c>
      <c r="K43" s="1">
        <f>ROUND(F43*(O43),2)</f>
        <v>0</v>
      </c>
      <c r="L43" s="1">
        <f>ROUND(F43*(G43),2)</f>
        <v>0</v>
      </c>
      <c r="M43" s="1"/>
      <c r="N43" s="1">
        <v>1.42</v>
      </c>
      <c r="O43" s="1"/>
      <c r="P43" s="168">
        <v>1.7999999999999998E-4</v>
      </c>
      <c r="Q43" s="174"/>
      <c r="R43" s="174">
        <v>1.7999999999999998E-4</v>
      </c>
      <c r="S43" s="150">
        <f>ROUND(F43*(R43),3)</f>
        <v>1E-3</v>
      </c>
      <c r="V43" s="175"/>
      <c r="Z43">
        <v>0</v>
      </c>
    </row>
    <row r="44" spans="1:26" ht="24.95" customHeight="1" x14ac:dyDescent="0.25">
      <c r="A44" s="172"/>
      <c r="B44" s="169" t="s">
        <v>233</v>
      </c>
      <c r="C44" s="173" t="s">
        <v>242</v>
      </c>
      <c r="D44" s="169" t="s">
        <v>243</v>
      </c>
      <c r="E44" s="169" t="s">
        <v>99</v>
      </c>
      <c r="F44" s="170">
        <v>3.5</v>
      </c>
      <c r="G44" s="171"/>
      <c r="H44" s="171"/>
      <c r="I44" s="171">
        <f>ROUND(F44*(G44+H44),2)</f>
        <v>0</v>
      </c>
      <c r="J44" s="169">
        <f>ROUND(F44*(N44),2)</f>
        <v>3.43</v>
      </c>
      <c r="K44" s="1">
        <f>ROUND(F44*(O44),2)</f>
        <v>0</v>
      </c>
      <c r="L44" s="1">
        <f>ROUND(F44*(G44),2)</f>
        <v>0</v>
      </c>
      <c r="M44" s="1"/>
      <c r="N44" s="1">
        <v>0.98</v>
      </c>
      <c r="O44" s="1"/>
      <c r="P44" s="168">
        <v>1.0000000000000001E-5</v>
      </c>
      <c r="Q44" s="174"/>
      <c r="R44" s="174">
        <v>1.0000000000000001E-5</v>
      </c>
      <c r="S44" s="150">
        <f>ROUND(F44*(R44),3)</f>
        <v>0</v>
      </c>
      <c r="V44" s="175"/>
      <c r="Z44">
        <v>0</v>
      </c>
    </row>
    <row r="45" spans="1:26" x14ac:dyDescent="0.25">
      <c r="A45" s="150"/>
      <c r="B45" s="150"/>
      <c r="C45" s="150"/>
      <c r="D45" s="150" t="s">
        <v>202</v>
      </c>
      <c r="E45" s="150"/>
      <c r="F45" s="168"/>
      <c r="G45" s="153"/>
      <c r="H45" s="153">
        <f>ROUND((SUM(M39:M44))/1,2)</f>
        <v>0</v>
      </c>
      <c r="I45" s="153">
        <f>ROUND((SUM(I39:I44))/1,2)</f>
        <v>0</v>
      </c>
      <c r="J45" s="150"/>
      <c r="K45" s="150"/>
      <c r="L45" s="150">
        <f>ROUND((SUM(L39:L44))/1,2)</f>
        <v>0</v>
      </c>
      <c r="M45" s="150">
        <f>ROUND((SUM(M39:M44))/1,2)</f>
        <v>0</v>
      </c>
      <c r="N45" s="150"/>
      <c r="O45" s="150"/>
      <c r="P45" s="176">
        <f>ROUND((SUM(P39:P44))/1,2)</f>
        <v>0</v>
      </c>
      <c r="Q45" s="147"/>
      <c r="R45" s="147"/>
      <c r="S45" s="176">
        <f>ROUND((SUM(S39:S44))/1,2)</f>
        <v>0.01</v>
      </c>
      <c r="T45" s="147"/>
      <c r="U45" s="147"/>
      <c r="V45" s="147"/>
      <c r="W45" s="147"/>
      <c r="X45" s="147"/>
      <c r="Y45" s="147"/>
      <c r="Z45" s="147"/>
    </row>
    <row r="46" spans="1:26" x14ac:dyDescent="0.25">
      <c r="A46" s="1"/>
      <c r="B46" s="1"/>
      <c r="C46" s="1"/>
      <c r="D46" s="1"/>
      <c r="E46" s="1"/>
      <c r="F46" s="161"/>
      <c r="G46" s="143"/>
      <c r="H46" s="143"/>
      <c r="I46" s="143"/>
      <c r="J46" s="1"/>
      <c r="K46" s="1"/>
      <c r="L46" s="1"/>
      <c r="M46" s="1"/>
      <c r="N46" s="1"/>
      <c r="O46" s="1"/>
      <c r="P46" s="1"/>
      <c r="S46" s="1"/>
    </row>
    <row r="47" spans="1:26" x14ac:dyDescent="0.25">
      <c r="A47" s="150"/>
      <c r="B47" s="150"/>
      <c r="C47" s="150"/>
      <c r="D47" s="150" t="s">
        <v>203</v>
      </c>
      <c r="E47" s="150"/>
      <c r="F47" s="168"/>
      <c r="G47" s="151"/>
      <c r="H47" s="151"/>
      <c r="I47" s="151"/>
      <c r="J47" s="150"/>
      <c r="K47" s="150"/>
      <c r="L47" s="150"/>
      <c r="M47" s="150"/>
      <c r="N47" s="150"/>
      <c r="O47" s="150"/>
      <c r="P47" s="150"/>
      <c r="Q47" s="147"/>
      <c r="R47" s="147"/>
      <c r="S47" s="150"/>
      <c r="T47" s="147"/>
      <c r="U47" s="147"/>
      <c r="V47" s="147"/>
      <c r="W47" s="147"/>
      <c r="X47" s="147"/>
      <c r="Y47" s="147"/>
      <c r="Z47" s="147"/>
    </row>
    <row r="48" spans="1:26" ht="24.95" customHeight="1" x14ac:dyDescent="0.25">
      <c r="A48" s="172"/>
      <c r="B48" s="169">
        <v>642</v>
      </c>
      <c r="C48" s="173" t="s">
        <v>244</v>
      </c>
      <c r="D48" s="169" t="s">
        <v>245</v>
      </c>
      <c r="E48" s="169" t="s">
        <v>130</v>
      </c>
      <c r="F48" s="170">
        <v>1</v>
      </c>
      <c r="G48" s="171"/>
      <c r="H48" s="171"/>
      <c r="I48" s="171">
        <f t="shared" ref="I48:I54" si="0">ROUND(F48*(G48+H48),2)</f>
        <v>0</v>
      </c>
      <c r="J48" s="169">
        <f t="shared" ref="J48:J54" si="1">ROUND(F48*(N48),2)</f>
        <v>62</v>
      </c>
      <c r="K48" s="1">
        <f t="shared" ref="K48:K54" si="2">ROUND(F48*(O48),2)</f>
        <v>0</v>
      </c>
      <c r="L48" s="1">
        <f>ROUND(F48*(G48),2)</f>
        <v>0</v>
      </c>
      <c r="M48" s="1"/>
      <c r="N48" s="1">
        <v>62</v>
      </c>
      <c r="O48" s="1"/>
      <c r="P48" s="161"/>
      <c r="Q48" s="174"/>
      <c r="R48" s="174"/>
      <c r="S48" s="150"/>
      <c r="V48" s="175"/>
      <c r="Z48">
        <v>0</v>
      </c>
    </row>
    <row r="49" spans="1:26" ht="24.95" customHeight="1" x14ac:dyDescent="0.25">
      <c r="A49" s="172"/>
      <c r="B49" s="169" t="s">
        <v>246</v>
      </c>
      <c r="C49" s="173" t="s">
        <v>247</v>
      </c>
      <c r="D49" s="169" t="s">
        <v>248</v>
      </c>
      <c r="E49" s="169" t="s">
        <v>130</v>
      </c>
      <c r="F49" s="170">
        <v>1</v>
      </c>
      <c r="G49" s="171"/>
      <c r="H49" s="171"/>
      <c r="I49" s="171">
        <f t="shared" si="0"/>
        <v>0</v>
      </c>
      <c r="J49" s="169">
        <f t="shared" si="1"/>
        <v>27.45</v>
      </c>
      <c r="K49" s="1">
        <f t="shared" si="2"/>
        <v>0</v>
      </c>
      <c r="L49" s="1">
        <f>ROUND(F49*(G49),2)</f>
        <v>0</v>
      </c>
      <c r="M49" s="1"/>
      <c r="N49" s="1">
        <v>27.45</v>
      </c>
      <c r="O49" s="1"/>
      <c r="P49" s="168">
        <v>1.9812499999999999E-3</v>
      </c>
      <c r="Q49" s="174"/>
      <c r="R49" s="174">
        <v>1.9812499999999999E-3</v>
      </c>
      <c r="S49" s="150">
        <f>ROUND(F49*(R49),3)</f>
        <v>2E-3</v>
      </c>
      <c r="V49" s="175"/>
      <c r="Z49">
        <v>0</v>
      </c>
    </row>
    <row r="50" spans="1:26" ht="24.95" customHeight="1" x14ac:dyDescent="0.25">
      <c r="A50" s="172"/>
      <c r="B50" s="169" t="s">
        <v>246</v>
      </c>
      <c r="C50" s="173" t="s">
        <v>249</v>
      </c>
      <c r="D50" s="169" t="s">
        <v>250</v>
      </c>
      <c r="E50" s="169" t="s">
        <v>251</v>
      </c>
      <c r="F50" s="170">
        <v>1</v>
      </c>
      <c r="G50" s="171"/>
      <c r="H50" s="171"/>
      <c r="I50" s="171">
        <f t="shared" si="0"/>
        <v>0</v>
      </c>
      <c r="J50" s="169">
        <f t="shared" si="1"/>
        <v>30.22</v>
      </c>
      <c r="K50" s="1">
        <f t="shared" si="2"/>
        <v>0</v>
      </c>
      <c r="L50" s="1">
        <f>ROUND(F50*(G50),2)</f>
        <v>0</v>
      </c>
      <c r="M50" s="1"/>
      <c r="N50" s="1">
        <v>30.22</v>
      </c>
      <c r="O50" s="1"/>
      <c r="P50" s="168">
        <v>2.2299999999999998E-3</v>
      </c>
      <c r="Q50" s="174"/>
      <c r="R50" s="174">
        <v>2.2299999999999998E-3</v>
      </c>
      <c r="S50" s="150">
        <f>ROUND(F50*(R50),3)</f>
        <v>2E-3</v>
      </c>
      <c r="V50" s="175"/>
      <c r="Z50">
        <v>0</v>
      </c>
    </row>
    <row r="51" spans="1:26" ht="24.95" customHeight="1" x14ac:dyDescent="0.25">
      <c r="A51" s="172"/>
      <c r="B51" s="169" t="s">
        <v>246</v>
      </c>
      <c r="C51" s="173" t="s">
        <v>252</v>
      </c>
      <c r="D51" s="169" t="s">
        <v>253</v>
      </c>
      <c r="E51" s="169" t="s">
        <v>130</v>
      </c>
      <c r="F51" s="170">
        <v>1</v>
      </c>
      <c r="G51" s="171"/>
      <c r="H51" s="171"/>
      <c r="I51" s="171">
        <f t="shared" si="0"/>
        <v>0</v>
      </c>
      <c r="J51" s="169">
        <f t="shared" si="1"/>
        <v>7.7</v>
      </c>
      <c r="K51" s="1">
        <f t="shared" si="2"/>
        <v>0</v>
      </c>
      <c r="L51" s="1">
        <f>ROUND(F51*(G51),2)</f>
        <v>0</v>
      </c>
      <c r="M51" s="1"/>
      <c r="N51" s="1">
        <v>7.7</v>
      </c>
      <c r="O51" s="1"/>
      <c r="P51" s="168">
        <v>1.2E-4</v>
      </c>
      <c r="Q51" s="174"/>
      <c r="R51" s="174">
        <v>1.2E-4</v>
      </c>
      <c r="S51" s="150">
        <f>ROUND(F51*(R51),3)</f>
        <v>0</v>
      </c>
      <c r="V51" s="175"/>
      <c r="Z51">
        <v>0</v>
      </c>
    </row>
    <row r="52" spans="1:26" ht="24.95" customHeight="1" x14ac:dyDescent="0.25">
      <c r="A52" s="172"/>
      <c r="B52" s="169" t="s">
        <v>246</v>
      </c>
      <c r="C52" s="173" t="s">
        <v>254</v>
      </c>
      <c r="D52" s="169" t="s">
        <v>255</v>
      </c>
      <c r="E52" s="169" t="s">
        <v>114</v>
      </c>
      <c r="F52" s="170">
        <v>3.9E-2</v>
      </c>
      <c r="G52" s="171"/>
      <c r="H52" s="171"/>
      <c r="I52" s="171">
        <f t="shared" si="0"/>
        <v>0</v>
      </c>
      <c r="J52" s="169">
        <f t="shared" si="1"/>
        <v>0.9</v>
      </c>
      <c r="K52" s="1">
        <f t="shared" si="2"/>
        <v>0</v>
      </c>
      <c r="L52" s="1">
        <f>ROUND(F52*(G52),2)</f>
        <v>0</v>
      </c>
      <c r="M52" s="1"/>
      <c r="N52" s="1">
        <v>23.06</v>
      </c>
      <c r="O52" s="1"/>
      <c r="P52" s="161"/>
      <c r="Q52" s="174"/>
      <c r="R52" s="174"/>
      <c r="S52" s="150"/>
      <c r="V52" s="175"/>
      <c r="Z52">
        <v>0</v>
      </c>
    </row>
    <row r="53" spans="1:26" ht="24.95" customHeight="1" x14ac:dyDescent="0.25">
      <c r="A53" s="172"/>
      <c r="B53" s="169" t="s">
        <v>256</v>
      </c>
      <c r="C53" s="173" t="s">
        <v>257</v>
      </c>
      <c r="D53" s="169" t="s">
        <v>258</v>
      </c>
      <c r="E53" s="169" t="s">
        <v>130</v>
      </c>
      <c r="F53" s="170">
        <v>1</v>
      </c>
      <c r="G53" s="171"/>
      <c r="H53" s="171"/>
      <c r="I53" s="171">
        <f t="shared" si="0"/>
        <v>0</v>
      </c>
      <c r="J53" s="169">
        <f t="shared" si="1"/>
        <v>81</v>
      </c>
      <c r="K53" s="1">
        <f t="shared" si="2"/>
        <v>0</v>
      </c>
      <c r="L53" s="1"/>
      <c r="M53" s="1">
        <f>ROUND(F53*(G53),2)</f>
        <v>0</v>
      </c>
      <c r="N53" s="1">
        <v>81</v>
      </c>
      <c r="O53" s="1"/>
      <c r="P53" s="168">
        <v>2E-3</v>
      </c>
      <c r="Q53" s="174"/>
      <c r="R53" s="174">
        <v>2E-3</v>
      </c>
      <c r="S53" s="150">
        <f>ROUND(F53*(R53),3)</f>
        <v>2E-3</v>
      </c>
      <c r="V53" s="175"/>
      <c r="Z53">
        <v>0</v>
      </c>
    </row>
    <row r="54" spans="1:26" ht="24.95" customHeight="1" x14ac:dyDescent="0.25">
      <c r="A54" s="172"/>
      <c r="B54" s="169" t="s">
        <v>139</v>
      </c>
      <c r="C54" s="173" t="s">
        <v>259</v>
      </c>
      <c r="D54" s="169" t="s">
        <v>260</v>
      </c>
      <c r="E54" s="169" t="s">
        <v>130</v>
      </c>
      <c r="F54" s="170">
        <v>1</v>
      </c>
      <c r="G54" s="171"/>
      <c r="H54" s="171"/>
      <c r="I54" s="171">
        <f t="shared" si="0"/>
        <v>0</v>
      </c>
      <c r="J54" s="169">
        <f t="shared" si="1"/>
        <v>101.35</v>
      </c>
      <c r="K54" s="1">
        <f t="shared" si="2"/>
        <v>0</v>
      </c>
      <c r="L54" s="1"/>
      <c r="M54" s="1">
        <f>ROUND(F54*(G54),2)</f>
        <v>0</v>
      </c>
      <c r="N54" s="1">
        <v>101.35</v>
      </c>
      <c r="O54" s="1"/>
      <c r="P54" s="168">
        <v>2.5999999999999999E-2</v>
      </c>
      <c r="Q54" s="174"/>
      <c r="R54" s="174">
        <v>2.5999999999999999E-2</v>
      </c>
      <c r="S54" s="150">
        <f>ROUND(F54*(R54),3)</f>
        <v>2.5999999999999999E-2</v>
      </c>
      <c r="V54" s="175"/>
      <c r="Z54">
        <v>0</v>
      </c>
    </row>
    <row r="55" spans="1:26" x14ac:dyDescent="0.25">
      <c r="A55" s="150"/>
      <c r="B55" s="150"/>
      <c r="C55" s="150"/>
      <c r="D55" s="150" t="s">
        <v>203</v>
      </c>
      <c r="E55" s="150"/>
      <c r="F55" s="168"/>
      <c r="G55" s="153"/>
      <c r="H55" s="153">
        <f>ROUND((SUM(M47:M54))/1,2)</f>
        <v>0</v>
      </c>
      <c r="I55" s="153">
        <f>ROUND((SUM(I47:I54))/1,2)</f>
        <v>0</v>
      </c>
      <c r="J55" s="150"/>
      <c r="K55" s="150"/>
      <c r="L55" s="150">
        <f>ROUND((SUM(L47:L54))/1,2)</f>
        <v>0</v>
      </c>
      <c r="M55" s="150">
        <f>ROUND((SUM(M47:M54))/1,2)</f>
        <v>0</v>
      </c>
      <c r="N55" s="150"/>
      <c r="O55" s="150"/>
      <c r="P55" s="176">
        <f>ROUND((SUM(P47:P54))/1,2)</f>
        <v>0.03</v>
      </c>
      <c r="Q55" s="147"/>
      <c r="R55" s="147"/>
      <c r="S55" s="176">
        <f>ROUND((SUM(S47:S54))/1,2)</f>
        <v>0.03</v>
      </c>
      <c r="T55" s="147"/>
      <c r="U55" s="147"/>
      <c r="V55" s="147"/>
      <c r="W55" s="147"/>
      <c r="X55" s="147"/>
      <c r="Y55" s="147"/>
      <c r="Z55" s="147"/>
    </row>
    <row r="56" spans="1:26" x14ac:dyDescent="0.25">
      <c r="A56" s="1"/>
      <c r="B56" s="1"/>
      <c r="C56" s="1"/>
      <c r="D56" s="1"/>
      <c r="E56" s="1"/>
      <c r="F56" s="161"/>
      <c r="G56" s="143"/>
      <c r="H56" s="143"/>
      <c r="I56" s="143"/>
      <c r="J56" s="1"/>
      <c r="K56" s="1"/>
      <c r="L56" s="1"/>
      <c r="M56" s="1"/>
      <c r="N56" s="1"/>
      <c r="O56" s="1"/>
      <c r="P56" s="1"/>
      <c r="S56" s="1"/>
    </row>
    <row r="57" spans="1:26" x14ac:dyDescent="0.25">
      <c r="A57" s="150"/>
      <c r="B57" s="150"/>
      <c r="C57" s="150"/>
      <c r="D57" s="150" t="s">
        <v>204</v>
      </c>
      <c r="E57" s="150"/>
      <c r="F57" s="168"/>
      <c r="G57" s="151"/>
      <c r="H57" s="151"/>
      <c r="I57" s="151"/>
      <c r="J57" s="150"/>
      <c r="K57" s="150"/>
      <c r="L57" s="150"/>
      <c r="M57" s="150"/>
      <c r="N57" s="150"/>
      <c r="O57" s="150"/>
      <c r="P57" s="150"/>
      <c r="Q57" s="147"/>
      <c r="R57" s="147"/>
      <c r="S57" s="150"/>
      <c r="T57" s="147"/>
      <c r="U57" s="147"/>
      <c r="V57" s="147"/>
      <c r="W57" s="147"/>
      <c r="X57" s="147"/>
      <c r="Y57" s="147"/>
      <c r="Z57" s="147"/>
    </row>
    <row r="58" spans="1:26" ht="24.95" customHeight="1" x14ac:dyDescent="0.25">
      <c r="A58" s="172"/>
      <c r="B58" s="169" t="s">
        <v>261</v>
      </c>
      <c r="C58" s="173" t="s">
        <v>262</v>
      </c>
      <c r="D58" s="169" t="s">
        <v>263</v>
      </c>
      <c r="E58" s="169" t="s">
        <v>130</v>
      </c>
      <c r="F58" s="170">
        <v>1</v>
      </c>
      <c r="G58" s="171"/>
      <c r="H58" s="171"/>
      <c r="I58" s="171">
        <f>ROUND(F58*(G58+H58),2)</f>
        <v>0</v>
      </c>
      <c r="J58" s="169">
        <f>ROUND(F58*(N58),2)</f>
        <v>2.17</v>
      </c>
      <c r="K58" s="1">
        <f>ROUND(F58*(O58),2)</f>
        <v>0</v>
      </c>
      <c r="L58" s="1">
        <f>ROUND(F58*(G58),2)</f>
        <v>0</v>
      </c>
      <c r="M58" s="1"/>
      <c r="N58" s="1">
        <v>2.17</v>
      </c>
      <c r="O58" s="1"/>
      <c r="P58" s="168">
        <v>1.6000000000000001E-4</v>
      </c>
      <c r="Q58" s="174"/>
      <c r="R58" s="174">
        <v>1.6000000000000001E-4</v>
      </c>
      <c r="S58" s="150">
        <f>ROUND(F58*(R58),3)</f>
        <v>0</v>
      </c>
      <c r="V58" s="175"/>
      <c r="Z58">
        <v>0</v>
      </c>
    </row>
    <row r="59" spans="1:26" x14ac:dyDescent="0.25">
      <c r="A59" s="150"/>
      <c r="B59" s="150"/>
      <c r="C59" s="150"/>
      <c r="D59" s="150" t="s">
        <v>204</v>
      </c>
      <c r="E59" s="150"/>
      <c r="F59" s="168"/>
      <c r="G59" s="153"/>
      <c r="H59" s="153">
        <f>ROUND((SUM(M57:M58))/1,2)</f>
        <v>0</v>
      </c>
      <c r="I59" s="153">
        <f>ROUND((SUM(I57:I58))/1,2)</f>
        <v>0</v>
      </c>
      <c r="J59" s="150"/>
      <c r="K59" s="150"/>
      <c r="L59" s="150">
        <f>ROUND((SUM(L57:L58))/1,2)</f>
        <v>0</v>
      </c>
      <c r="M59" s="150">
        <f>ROUND((SUM(M57:M58))/1,2)</f>
        <v>0</v>
      </c>
      <c r="N59" s="150"/>
      <c r="O59" s="150"/>
      <c r="P59" s="176">
        <f>ROUND((SUM(P57:P58))/1,2)</f>
        <v>0</v>
      </c>
      <c r="Q59" s="147"/>
      <c r="R59" s="147"/>
      <c r="S59" s="176">
        <f>ROUND((SUM(S57:S58))/1,2)</f>
        <v>0</v>
      </c>
      <c r="T59" s="147"/>
      <c r="U59" s="147"/>
      <c r="V59" s="147"/>
      <c r="W59" s="147"/>
      <c r="X59" s="147"/>
      <c r="Y59" s="147"/>
      <c r="Z59" s="147"/>
    </row>
    <row r="60" spans="1:26" x14ac:dyDescent="0.25">
      <c r="A60" s="1"/>
      <c r="B60" s="1"/>
      <c r="C60" s="1"/>
      <c r="D60" s="1"/>
      <c r="E60" s="1"/>
      <c r="F60" s="161"/>
      <c r="G60" s="143"/>
      <c r="H60" s="143"/>
      <c r="I60" s="143"/>
      <c r="J60" s="1"/>
      <c r="K60" s="1"/>
      <c r="L60" s="1"/>
      <c r="M60" s="1"/>
      <c r="N60" s="1"/>
      <c r="O60" s="1"/>
      <c r="P60" s="1"/>
      <c r="S60" s="1"/>
    </row>
    <row r="61" spans="1:26" x14ac:dyDescent="0.25">
      <c r="A61" s="150"/>
      <c r="B61" s="150"/>
      <c r="C61" s="150"/>
      <c r="D61" s="150" t="s">
        <v>205</v>
      </c>
      <c r="E61" s="150"/>
      <c r="F61" s="168"/>
      <c r="G61" s="151"/>
      <c r="H61" s="151"/>
      <c r="I61" s="151"/>
      <c r="J61" s="150"/>
      <c r="K61" s="150"/>
      <c r="L61" s="150"/>
      <c r="M61" s="150"/>
      <c r="N61" s="150"/>
      <c r="O61" s="150"/>
      <c r="P61" s="150"/>
      <c r="Q61" s="147"/>
      <c r="R61" s="147"/>
      <c r="S61" s="150"/>
      <c r="T61" s="147"/>
      <c r="U61" s="147"/>
      <c r="V61" s="147"/>
      <c r="W61" s="147"/>
      <c r="X61" s="147"/>
      <c r="Y61" s="147"/>
      <c r="Z61" s="147"/>
    </row>
    <row r="62" spans="1:26" ht="24.95" customHeight="1" x14ac:dyDescent="0.25">
      <c r="A62" s="172"/>
      <c r="B62" s="169" t="s">
        <v>264</v>
      </c>
      <c r="C62" s="173" t="s">
        <v>265</v>
      </c>
      <c r="D62" s="169" t="s">
        <v>266</v>
      </c>
      <c r="E62" s="169" t="s">
        <v>130</v>
      </c>
      <c r="F62" s="170">
        <v>1</v>
      </c>
      <c r="G62" s="171"/>
      <c r="H62" s="171"/>
      <c r="I62" s="171">
        <f>ROUND(F62*(G62+H62),2)</f>
        <v>0</v>
      </c>
      <c r="J62" s="169">
        <f>ROUND(F62*(N62),2)</f>
        <v>72.55</v>
      </c>
      <c r="K62" s="1">
        <f>ROUND(F62*(O62),2)</f>
        <v>0</v>
      </c>
      <c r="L62" s="1">
        <f>ROUND(F62*(G62),2)</f>
        <v>0</v>
      </c>
      <c r="M62" s="1"/>
      <c r="N62" s="1">
        <v>72.55</v>
      </c>
      <c r="O62" s="1"/>
      <c r="P62" s="168">
        <v>1.704E-2</v>
      </c>
      <c r="Q62" s="174"/>
      <c r="R62" s="174">
        <v>1.704E-2</v>
      </c>
      <c r="S62" s="150">
        <f>ROUND(F62*(R62),3)</f>
        <v>1.7000000000000001E-2</v>
      </c>
      <c r="V62" s="175"/>
      <c r="Z62">
        <v>0</v>
      </c>
    </row>
    <row r="63" spans="1:26" x14ac:dyDescent="0.25">
      <c r="A63" s="150"/>
      <c r="B63" s="150"/>
      <c r="C63" s="150"/>
      <c r="D63" s="150" t="s">
        <v>205</v>
      </c>
      <c r="E63" s="150"/>
      <c r="F63" s="168"/>
      <c r="G63" s="153"/>
      <c r="H63" s="153">
        <f>ROUND((SUM(M61:M62))/1,2)</f>
        <v>0</v>
      </c>
      <c r="I63" s="153">
        <f>ROUND((SUM(I61:I62))/1,2)</f>
        <v>0</v>
      </c>
      <c r="J63" s="150"/>
      <c r="K63" s="150"/>
      <c r="L63" s="150">
        <f>ROUND((SUM(L61:L62))/1,2)</f>
        <v>0</v>
      </c>
      <c r="M63" s="150">
        <f>ROUND((SUM(M61:M62))/1,2)</f>
        <v>0</v>
      </c>
      <c r="N63" s="150"/>
      <c r="O63" s="150"/>
      <c r="P63" s="176">
        <f>ROUND((SUM(P61:P62))/1,2)</f>
        <v>0.02</v>
      </c>
      <c r="Q63" s="147"/>
      <c r="R63" s="147"/>
      <c r="S63" s="176">
        <f>ROUND((SUM(S61:S62))/1,2)</f>
        <v>0.02</v>
      </c>
      <c r="T63" s="147"/>
      <c r="U63" s="147"/>
      <c r="V63" s="147"/>
      <c r="W63" s="147"/>
      <c r="X63" s="147"/>
      <c r="Y63" s="147"/>
      <c r="Z63" s="147"/>
    </row>
    <row r="64" spans="1:26" x14ac:dyDescent="0.25">
      <c r="A64" s="1"/>
      <c r="B64" s="1"/>
      <c r="C64" s="1"/>
      <c r="D64" s="1"/>
      <c r="E64" s="1"/>
      <c r="F64" s="161"/>
      <c r="G64" s="143"/>
      <c r="H64" s="143"/>
      <c r="I64" s="143"/>
      <c r="J64" s="1"/>
      <c r="K64" s="1"/>
      <c r="L64" s="1"/>
      <c r="M64" s="1"/>
      <c r="N64" s="1"/>
      <c r="O64" s="1"/>
      <c r="P64" s="1"/>
      <c r="S64" s="1"/>
    </row>
    <row r="65" spans="1:26" x14ac:dyDescent="0.25">
      <c r="A65" s="150"/>
      <c r="B65" s="150"/>
      <c r="C65" s="150"/>
      <c r="D65" s="150" t="s">
        <v>206</v>
      </c>
      <c r="E65" s="150"/>
      <c r="F65" s="168"/>
      <c r="G65" s="151"/>
      <c r="H65" s="151"/>
      <c r="I65" s="151"/>
      <c r="J65" s="150"/>
      <c r="K65" s="150"/>
      <c r="L65" s="150"/>
      <c r="M65" s="150"/>
      <c r="N65" s="150"/>
      <c r="O65" s="150"/>
      <c r="P65" s="150"/>
      <c r="Q65" s="147"/>
      <c r="R65" s="147"/>
      <c r="S65" s="150"/>
      <c r="T65" s="147"/>
      <c r="U65" s="147"/>
      <c r="V65" s="147"/>
      <c r="W65" s="147"/>
      <c r="X65" s="147"/>
      <c r="Y65" s="147"/>
      <c r="Z65" s="147"/>
    </row>
    <row r="66" spans="1:26" ht="24.95" customHeight="1" x14ac:dyDescent="0.25">
      <c r="A66" s="172"/>
      <c r="B66" s="169">
        <v>763</v>
      </c>
      <c r="C66" s="173" t="s">
        <v>267</v>
      </c>
      <c r="D66" s="169" t="s">
        <v>268</v>
      </c>
      <c r="E66" s="169" t="s">
        <v>103</v>
      </c>
      <c r="F66" s="170">
        <v>3.64</v>
      </c>
      <c r="G66" s="171"/>
      <c r="H66" s="171"/>
      <c r="I66" s="171">
        <f>ROUND(F66*(G66+H66),2)</f>
        <v>0</v>
      </c>
      <c r="J66" s="169">
        <f>ROUND(F66*(N66),2)</f>
        <v>215.12</v>
      </c>
      <c r="K66" s="1">
        <f>ROUND(F66*(O66),2)</f>
        <v>0</v>
      </c>
      <c r="L66" s="1">
        <f>ROUND(F66*(G66),2)</f>
        <v>0</v>
      </c>
      <c r="M66" s="1"/>
      <c r="N66" s="1">
        <v>59.1</v>
      </c>
      <c r="O66" s="1"/>
      <c r="P66" s="161"/>
      <c r="Q66" s="174"/>
      <c r="R66" s="174"/>
      <c r="S66" s="150"/>
      <c r="V66" s="175"/>
      <c r="Z66">
        <v>0</v>
      </c>
    </row>
    <row r="67" spans="1:26" ht="24.95" customHeight="1" x14ac:dyDescent="0.25">
      <c r="A67" s="172"/>
      <c r="B67" s="169" t="s">
        <v>269</v>
      </c>
      <c r="C67" s="173" t="s">
        <v>270</v>
      </c>
      <c r="D67" s="169" t="s">
        <v>271</v>
      </c>
      <c r="E67" s="169" t="s">
        <v>103</v>
      </c>
      <c r="F67" s="170">
        <v>24</v>
      </c>
      <c r="G67" s="171"/>
      <c r="H67" s="171"/>
      <c r="I67" s="171">
        <f>ROUND(F67*(G67+H67),2)</f>
        <v>0</v>
      </c>
      <c r="J67" s="169">
        <f>ROUND(F67*(N67),2)</f>
        <v>351.12</v>
      </c>
      <c r="K67" s="1">
        <f>ROUND(F67*(O67),2)</f>
        <v>0</v>
      </c>
      <c r="L67" s="1">
        <f>ROUND(F67*(G67),2)</f>
        <v>0</v>
      </c>
      <c r="M67" s="1"/>
      <c r="N67" s="1">
        <v>14.63</v>
      </c>
      <c r="O67" s="1"/>
      <c r="P67" s="168">
        <v>1.9033332E-2</v>
      </c>
      <c r="Q67" s="174"/>
      <c r="R67" s="174">
        <v>1.9033332E-2</v>
      </c>
      <c r="S67" s="150">
        <f>ROUND(F67*(R67),3)</f>
        <v>0.45700000000000002</v>
      </c>
      <c r="V67" s="175"/>
      <c r="Z67">
        <v>0</v>
      </c>
    </row>
    <row r="68" spans="1:26" ht="24.95" customHeight="1" x14ac:dyDescent="0.25">
      <c r="A68" s="172"/>
      <c r="B68" s="169" t="s">
        <v>269</v>
      </c>
      <c r="C68" s="173" t="s">
        <v>272</v>
      </c>
      <c r="D68" s="169" t="s">
        <v>273</v>
      </c>
      <c r="E68" s="169" t="s">
        <v>114</v>
      </c>
      <c r="F68" s="170">
        <v>0.45500000000000002</v>
      </c>
      <c r="G68" s="171"/>
      <c r="H68" s="171"/>
      <c r="I68" s="171">
        <f>ROUND(F68*(G68+H68),2)</f>
        <v>0</v>
      </c>
      <c r="J68" s="169">
        <f>ROUND(F68*(N68),2)</f>
        <v>20.239999999999998</v>
      </c>
      <c r="K68" s="1">
        <f>ROUND(F68*(O68),2)</f>
        <v>0</v>
      </c>
      <c r="L68" s="1">
        <f>ROUND(F68*(G68),2)</f>
        <v>0</v>
      </c>
      <c r="M68" s="1"/>
      <c r="N68" s="1">
        <v>44.49</v>
      </c>
      <c r="O68" s="1"/>
      <c r="P68" s="161"/>
      <c r="Q68" s="174"/>
      <c r="R68" s="174"/>
      <c r="S68" s="150"/>
      <c r="V68" s="175"/>
      <c r="Z68">
        <v>0</v>
      </c>
    </row>
    <row r="69" spans="1:26" x14ac:dyDescent="0.25">
      <c r="A69" s="150"/>
      <c r="B69" s="150"/>
      <c r="C69" s="150"/>
      <c r="D69" s="150" t="s">
        <v>206</v>
      </c>
      <c r="E69" s="150"/>
      <c r="F69" s="168"/>
      <c r="G69" s="153"/>
      <c r="H69" s="153">
        <f>ROUND((SUM(M65:M68))/1,2)</f>
        <v>0</v>
      </c>
      <c r="I69" s="153">
        <f>ROUND((SUM(I65:I68))/1,2)</f>
        <v>0</v>
      </c>
      <c r="J69" s="150"/>
      <c r="K69" s="150"/>
      <c r="L69" s="150">
        <f>ROUND((SUM(L65:L68))/1,2)</f>
        <v>0</v>
      </c>
      <c r="M69" s="150">
        <f>ROUND((SUM(M65:M68))/1,2)</f>
        <v>0</v>
      </c>
      <c r="N69" s="150"/>
      <c r="O69" s="150"/>
      <c r="P69" s="176">
        <f>ROUND((SUM(P65:P68))/1,2)</f>
        <v>0.02</v>
      </c>
      <c r="Q69" s="147"/>
      <c r="R69" s="147"/>
      <c r="S69" s="176">
        <f>ROUND((SUM(S65:S68))/1,2)</f>
        <v>0.46</v>
      </c>
      <c r="T69" s="147"/>
      <c r="U69" s="147"/>
      <c r="V69" s="147"/>
      <c r="W69" s="147"/>
      <c r="X69" s="147"/>
      <c r="Y69" s="147"/>
      <c r="Z69" s="147"/>
    </row>
    <row r="70" spans="1:26" x14ac:dyDescent="0.25">
      <c r="A70" s="1"/>
      <c r="B70" s="1"/>
      <c r="C70" s="1"/>
      <c r="D70" s="1"/>
      <c r="E70" s="1"/>
      <c r="F70" s="161"/>
      <c r="G70" s="143"/>
      <c r="H70" s="143"/>
      <c r="I70" s="143"/>
      <c r="J70" s="1"/>
      <c r="K70" s="1"/>
      <c r="L70" s="1"/>
      <c r="M70" s="1"/>
      <c r="N70" s="1"/>
      <c r="O70" s="1"/>
      <c r="P70" s="1"/>
      <c r="S70" s="1"/>
    </row>
    <row r="71" spans="1:26" x14ac:dyDescent="0.25">
      <c r="A71" s="150"/>
      <c r="B71" s="150"/>
      <c r="C71" s="150"/>
      <c r="D71" s="150" t="s">
        <v>207</v>
      </c>
      <c r="E71" s="150"/>
      <c r="F71" s="168"/>
      <c r="G71" s="151"/>
      <c r="H71" s="151"/>
      <c r="I71" s="151"/>
      <c r="J71" s="150"/>
      <c r="K71" s="150"/>
      <c r="L71" s="150"/>
      <c r="M71" s="150"/>
      <c r="N71" s="150"/>
      <c r="O71" s="150"/>
      <c r="P71" s="150"/>
      <c r="Q71" s="147"/>
      <c r="R71" s="147"/>
      <c r="S71" s="150"/>
      <c r="T71" s="147"/>
      <c r="U71" s="147"/>
      <c r="V71" s="147"/>
      <c r="W71" s="147"/>
      <c r="X71" s="147"/>
      <c r="Y71" s="147"/>
      <c r="Z71" s="147"/>
    </row>
    <row r="72" spans="1:26" ht="24.95" customHeight="1" x14ac:dyDescent="0.25">
      <c r="A72" s="172"/>
      <c r="B72" s="169">
        <v>597</v>
      </c>
      <c r="C72" s="173" t="s">
        <v>274</v>
      </c>
      <c r="D72" s="169" t="s">
        <v>275</v>
      </c>
      <c r="E72" s="169" t="s">
        <v>103</v>
      </c>
      <c r="F72" s="170">
        <v>3.7130000000000001</v>
      </c>
      <c r="G72" s="171"/>
      <c r="H72" s="171"/>
      <c r="I72" s="171">
        <f>ROUND(F72*(G72+H72),2)</f>
        <v>0</v>
      </c>
      <c r="J72" s="169">
        <f>ROUND(F72*(N72),2)</f>
        <v>56.07</v>
      </c>
      <c r="K72" s="1">
        <f>ROUND(F72*(O72),2)</f>
        <v>0</v>
      </c>
      <c r="L72" s="1">
        <f>ROUND(F72*(G72),2)</f>
        <v>0</v>
      </c>
      <c r="M72" s="1"/>
      <c r="N72" s="1">
        <v>15.1</v>
      </c>
      <c r="O72" s="1"/>
      <c r="P72" s="161"/>
      <c r="Q72" s="174"/>
      <c r="R72" s="174"/>
      <c r="S72" s="150"/>
      <c r="V72" s="175"/>
      <c r="Z72">
        <v>0</v>
      </c>
    </row>
    <row r="73" spans="1:26" ht="24.95" customHeight="1" x14ac:dyDescent="0.25">
      <c r="A73" s="172"/>
      <c r="B73" s="169">
        <v>771</v>
      </c>
      <c r="C73" s="173" t="s">
        <v>276</v>
      </c>
      <c r="D73" s="169" t="s">
        <v>277</v>
      </c>
      <c r="E73" s="169" t="s">
        <v>99</v>
      </c>
      <c r="F73" s="170">
        <v>8</v>
      </c>
      <c r="G73" s="171"/>
      <c r="H73" s="171"/>
      <c r="I73" s="171">
        <f>ROUND(F73*(G73+H73),2)</f>
        <v>0</v>
      </c>
      <c r="J73" s="169">
        <f>ROUND(F73*(N73),2)</f>
        <v>46.4</v>
      </c>
      <c r="K73" s="1">
        <f>ROUND(F73*(O73),2)</f>
        <v>0</v>
      </c>
      <c r="L73" s="1">
        <f>ROUND(F73*(G73),2)</f>
        <v>0</v>
      </c>
      <c r="M73" s="1"/>
      <c r="N73" s="1">
        <v>5.8</v>
      </c>
      <c r="O73" s="1"/>
      <c r="P73" s="161"/>
      <c r="Q73" s="174"/>
      <c r="R73" s="174"/>
      <c r="S73" s="150"/>
      <c r="V73" s="175"/>
      <c r="Z73">
        <v>0</v>
      </c>
    </row>
    <row r="74" spans="1:26" ht="24.95" customHeight="1" x14ac:dyDescent="0.25">
      <c r="A74" s="172"/>
      <c r="B74" s="169" t="s">
        <v>278</v>
      </c>
      <c r="C74" s="173" t="s">
        <v>279</v>
      </c>
      <c r="D74" s="169" t="s">
        <v>280</v>
      </c>
      <c r="E74" s="169" t="s">
        <v>103</v>
      </c>
      <c r="F74" s="170">
        <v>3.64</v>
      </c>
      <c r="G74" s="171"/>
      <c r="H74" s="171"/>
      <c r="I74" s="171">
        <f>ROUND(F74*(G74+H74),2)</f>
        <v>0</v>
      </c>
      <c r="J74" s="169">
        <f>ROUND(F74*(N74),2)</f>
        <v>58.46</v>
      </c>
      <c r="K74" s="1">
        <f>ROUND(F74*(O74),2)</f>
        <v>0</v>
      </c>
      <c r="L74" s="1">
        <f>ROUND(F74*(G74),2)</f>
        <v>0</v>
      </c>
      <c r="M74" s="1"/>
      <c r="N74" s="1">
        <v>16.059999999999999</v>
      </c>
      <c r="O74" s="1"/>
      <c r="P74" s="168">
        <v>4.3270000000000003E-2</v>
      </c>
      <c r="Q74" s="174"/>
      <c r="R74" s="174">
        <v>4.3270000000000003E-2</v>
      </c>
      <c r="S74" s="150">
        <f>ROUND(F74*(R74),3)</f>
        <v>0.158</v>
      </c>
      <c r="V74" s="175"/>
      <c r="Z74">
        <v>0</v>
      </c>
    </row>
    <row r="75" spans="1:26" ht="24.95" customHeight="1" x14ac:dyDescent="0.25">
      <c r="A75" s="172"/>
      <c r="B75" s="169" t="s">
        <v>278</v>
      </c>
      <c r="C75" s="173" t="s">
        <v>281</v>
      </c>
      <c r="D75" s="169" t="s">
        <v>282</v>
      </c>
      <c r="E75" s="169" t="s">
        <v>114</v>
      </c>
      <c r="F75" s="170">
        <v>0.29099999999999998</v>
      </c>
      <c r="G75" s="171"/>
      <c r="H75" s="171"/>
      <c r="I75" s="171">
        <f>ROUND(F75*(G75+H75),2)</f>
        <v>0</v>
      </c>
      <c r="J75" s="169">
        <f>ROUND(F75*(N75),2)</f>
        <v>5.56</v>
      </c>
      <c r="K75" s="1">
        <f>ROUND(F75*(O75),2)</f>
        <v>0</v>
      </c>
      <c r="L75" s="1">
        <f>ROUND(F75*(G75),2)</f>
        <v>0</v>
      </c>
      <c r="M75" s="1"/>
      <c r="N75" s="1">
        <v>19.12</v>
      </c>
      <c r="O75" s="1"/>
      <c r="P75" s="161"/>
      <c r="Q75" s="174"/>
      <c r="R75" s="174"/>
      <c r="S75" s="150"/>
      <c r="V75" s="175"/>
      <c r="Z75">
        <v>0</v>
      </c>
    </row>
    <row r="76" spans="1:26" ht="24.95" customHeight="1" x14ac:dyDescent="0.25">
      <c r="A76" s="172"/>
      <c r="B76" s="169" t="s">
        <v>127</v>
      </c>
      <c r="C76" s="173" t="s">
        <v>283</v>
      </c>
      <c r="D76" s="169" t="s">
        <v>284</v>
      </c>
      <c r="E76" s="169" t="s">
        <v>103</v>
      </c>
      <c r="F76" s="170">
        <v>0.13300000000000001</v>
      </c>
      <c r="G76" s="171"/>
      <c r="H76" s="171"/>
      <c r="I76" s="171">
        <f>ROUND(F76*(G76+H76),2)</f>
        <v>0</v>
      </c>
      <c r="J76" s="169">
        <f>ROUND(F76*(N76),2)</f>
        <v>2.46</v>
      </c>
      <c r="K76" s="1">
        <f>ROUND(F76*(O76),2)</f>
        <v>0</v>
      </c>
      <c r="L76" s="1"/>
      <c r="M76" s="1">
        <f>ROUND(F76*(G76),2)</f>
        <v>0</v>
      </c>
      <c r="N76" s="1">
        <v>18.5</v>
      </c>
      <c r="O76" s="1"/>
      <c r="P76" s="168">
        <v>2.3E-2</v>
      </c>
      <c r="Q76" s="174"/>
      <c r="R76" s="174">
        <v>2.3E-2</v>
      </c>
      <c r="S76" s="150">
        <f>ROUND(F76*(R76),3)</f>
        <v>3.0000000000000001E-3</v>
      </c>
      <c r="V76" s="175"/>
      <c r="Z76">
        <v>0</v>
      </c>
    </row>
    <row r="77" spans="1:26" x14ac:dyDescent="0.25">
      <c r="A77" s="150"/>
      <c r="B77" s="150"/>
      <c r="C77" s="150"/>
      <c r="D77" s="150" t="s">
        <v>207</v>
      </c>
      <c r="E77" s="150"/>
      <c r="F77" s="168"/>
      <c r="G77" s="153"/>
      <c r="H77" s="153">
        <f>ROUND((SUM(M71:M76))/1,2)</f>
        <v>0</v>
      </c>
      <c r="I77" s="153">
        <f>ROUND((SUM(I71:I76))/1,2)</f>
        <v>0</v>
      </c>
      <c r="J77" s="150"/>
      <c r="K77" s="150"/>
      <c r="L77" s="150">
        <f>ROUND((SUM(L71:L76))/1,2)</f>
        <v>0</v>
      </c>
      <c r="M77" s="150">
        <f>ROUND((SUM(M71:M76))/1,2)</f>
        <v>0</v>
      </c>
      <c r="N77" s="150"/>
      <c r="O77" s="150"/>
      <c r="P77" s="176">
        <f>ROUND((SUM(P71:P76))/1,2)</f>
        <v>7.0000000000000007E-2</v>
      </c>
      <c r="Q77" s="147"/>
      <c r="R77" s="147"/>
      <c r="S77" s="176">
        <f>ROUND((SUM(S71:S76))/1,2)</f>
        <v>0.16</v>
      </c>
      <c r="T77" s="147"/>
      <c r="U77" s="147"/>
      <c r="V77" s="147"/>
      <c r="W77" s="147"/>
      <c r="X77" s="147"/>
      <c r="Y77" s="147"/>
      <c r="Z77" s="147"/>
    </row>
    <row r="78" spans="1:26" x14ac:dyDescent="0.25">
      <c r="A78" s="1"/>
      <c r="B78" s="1"/>
      <c r="C78" s="1"/>
      <c r="D78" s="1"/>
      <c r="E78" s="1"/>
      <c r="F78" s="161"/>
      <c r="G78" s="143"/>
      <c r="H78" s="143"/>
      <c r="I78" s="143"/>
      <c r="J78" s="1"/>
      <c r="K78" s="1"/>
      <c r="L78" s="1"/>
      <c r="M78" s="1"/>
      <c r="N78" s="1"/>
      <c r="O78" s="1"/>
      <c r="P78" s="1"/>
      <c r="S78" s="1"/>
    </row>
    <row r="79" spans="1:26" x14ac:dyDescent="0.25">
      <c r="A79" s="150"/>
      <c r="B79" s="150"/>
      <c r="C79" s="150"/>
      <c r="D79" s="150" t="s">
        <v>208</v>
      </c>
      <c r="E79" s="150"/>
      <c r="F79" s="168"/>
      <c r="G79" s="151"/>
      <c r="H79" s="151"/>
      <c r="I79" s="151"/>
      <c r="J79" s="150"/>
      <c r="K79" s="150"/>
      <c r="L79" s="150"/>
      <c r="M79" s="150"/>
      <c r="N79" s="150"/>
      <c r="O79" s="150"/>
      <c r="P79" s="150"/>
      <c r="Q79" s="147"/>
      <c r="R79" s="147"/>
      <c r="S79" s="150"/>
      <c r="T79" s="147"/>
      <c r="U79" s="147"/>
      <c r="V79" s="147"/>
      <c r="W79" s="147"/>
      <c r="X79" s="147"/>
      <c r="Y79" s="147"/>
      <c r="Z79" s="147"/>
    </row>
    <row r="80" spans="1:26" ht="24.95" customHeight="1" x14ac:dyDescent="0.25">
      <c r="A80" s="172"/>
      <c r="B80" s="169">
        <v>597</v>
      </c>
      <c r="C80" s="173" t="s">
        <v>285</v>
      </c>
      <c r="D80" s="169" t="s">
        <v>286</v>
      </c>
      <c r="E80" s="169" t="s">
        <v>103</v>
      </c>
      <c r="F80" s="170">
        <v>24.48</v>
      </c>
      <c r="G80" s="171"/>
      <c r="H80" s="171"/>
      <c r="I80" s="171">
        <f>ROUND(F80*(G80+H80),2)</f>
        <v>0</v>
      </c>
      <c r="J80" s="169">
        <f>ROUND(F80*(N80),2)</f>
        <v>275.39999999999998</v>
      </c>
      <c r="K80" s="1">
        <f>ROUND(F80*(O80),2)</f>
        <v>0</v>
      </c>
      <c r="L80" s="1">
        <f>ROUND(F80*(G80),2)</f>
        <v>0</v>
      </c>
      <c r="M80" s="1"/>
      <c r="N80" s="1">
        <v>11.25</v>
      </c>
      <c r="O80" s="1"/>
      <c r="P80" s="161"/>
      <c r="Q80" s="174"/>
      <c r="R80" s="174"/>
      <c r="S80" s="150"/>
      <c r="V80" s="175"/>
      <c r="Z80">
        <v>0</v>
      </c>
    </row>
    <row r="81" spans="1:26" ht="24.95" customHeight="1" x14ac:dyDescent="0.25">
      <c r="A81" s="172"/>
      <c r="B81" s="169" t="s">
        <v>287</v>
      </c>
      <c r="C81" s="173" t="s">
        <v>288</v>
      </c>
      <c r="D81" s="169" t="s">
        <v>289</v>
      </c>
      <c r="E81" s="169" t="s">
        <v>103</v>
      </c>
      <c r="F81" s="170">
        <v>24</v>
      </c>
      <c r="G81" s="171"/>
      <c r="H81" s="171"/>
      <c r="I81" s="171">
        <f>ROUND(F81*(G81+H81),2)</f>
        <v>0</v>
      </c>
      <c r="J81" s="169">
        <f>ROUND(F81*(N81),2)</f>
        <v>625.44000000000005</v>
      </c>
      <c r="K81" s="1">
        <f>ROUND(F81*(O81),2)</f>
        <v>0</v>
      </c>
      <c r="L81" s="1">
        <f>ROUND(F81*(G81),2)</f>
        <v>0</v>
      </c>
      <c r="M81" s="1"/>
      <c r="N81" s="1">
        <v>26.06</v>
      </c>
      <c r="O81" s="1"/>
      <c r="P81" s="168">
        <v>3.8970000000000005E-2</v>
      </c>
      <c r="Q81" s="174"/>
      <c r="R81" s="174">
        <v>3.8970000000000005E-2</v>
      </c>
      <c r="S81" s="150">
        <f>ROUND(F81*(R81),3)</f>
        <v>0.93500000000000005</v>
      </c>
      <c r="V81" s="175"/>
      <c r="Z81">
        <v>0</v>
      </c>
    </row>
    <row r="82" spans="1:26" ht="24.95" customHeight="1" x14ac:dyDescent="0.25">
      <c r="A82" s="172"/>
      <c r="B82" s="169" t="s">
        <v>287</v>
      </c>
      <c r="C82" s="173" t="s">
        <v>290</v>
      </c>
      <c r="D82" s="169" t="s">
        <v>291</v>
      </c>
      <c r="E82" s="169" t="s">
        <v>114</v>
      </c>
      <c r="F82" s="170">
        <v>1.198</v>
      </c>
      <c r="G82" s="171"/>
      <c r="H82" s="171"/>
      <c r="I82" s="171">
        <f>ROUND(F82*(G82+H82),2)</f>
        <v>0</v>
      </c>
      <c r="J82" s="169">
        <f>ROUND(F82*(N82),2)</f>
        <v>23.04</v>
      </c>
      <c r="K82" s="1">
        <f>ROUND(F82*(O82),2)</f>
        <v>0</v>
      </c>
      <c r="L82" s="1">
        <f>ROUND(F82*(G82),2)</f>
        <v>0</v>
      </c>
      <c r="M82" s="1"/>
      <c r="N82" s="1">
        <v>19.23</v>
      </c>
      <c r="O82" s="1"/>
      <c r="P82" s="161"/>
      <c r="Q82" s="174"/>
      <c r="R82" s="174"/>
      <c r="S82" s="150"/>
      <c r="V82" s="175"/>
      <c r="Z82">
        <v>0</v>
      </c>
    </row>
    <row r="83" spans="1:26" ht="24.95" customHeight="1" x14ac:dyDescent="0.25">
      <c r="A83" s="172"/>
      <c r="B83" s="169" t="s">
        <v>111</v>
      </c>
      <c r="C83" s="173" t="s">
        <v>292</v>
      </c>
      <c r="D83" s="169" t="s">
        <v>293</v>
      </c>
      <c r="E83" s="169" t="s">
        <v>130</v>
      </c>
      <c r="F83" s="170">
        <v>1.02</v>
      </c>
      <c r="G83" s="171"/>
      <c r="H83" s="171"/>
      <c r="I83" s="171">
        <f>ROUND(F83*(G83+H83),2)</f>
        <v>0</v>
      </c>
      <c r="J83" s="169">
        <f>ROUND(F83*(N83),2)</f>
        <v>4.43</v>
      </c>
      <c r="K83" s="1">
        <f>ROUND(F83*(O83),2)</f>
        <v>0</v>
      </c>
      <c r="L83" s="1"/>
      <c r="M83" s="1">
        <f>ROUND(F83*(G83),2)</f>
        <v>0</v>
      </c>
      <c r="N83" s="1">
        <v>4.34</v>
      </c>
      <c r="O83" s="1"/>
      <c r="P83" s="168">
        <v>5.0000000000000001E-3</v>
      </c>
      <c r="Q83" s="174"/>
      <c r="R83" s="174">
        <v>5.0000000000000001E-3</v>
      </c>
      <c r="S83" s="150">
        <f>ROUND(F83*(R83),3)</f>
        <v>5.0000000000000001E-3</v>
      </c>
      <c r="V83" s="175"/>
      <c r="Z83">
        <v>0</v>
      </c>
    </row>
    <row r="84" spans="1:26" x14ac:dyDescent="0.25">
      <c r="A84" s="150"/>
      <c r="B84" s="150"/>
      <c r="C84" s="150"/>
      <c r="D84" s="150" t="s">
        <v>208</v>
      </c>
      <c r="E84" s="150"/>
      <c r="F84" s="168"/>
      <c r="G84" s="153"/>
      <c r="H84" s="153"/>
      <c r="I84" s="153">
        <f>ROUND((SUM(I79:I83))/1,2)</f>
        <v>0</v>
      </c>
      <c r="J84" s="150"/>
      <c r="K84" s="150"/>
      <c r="L84" s="150">
        <f>ROUND((SUM(L79:L83))/1,2)</f>
        <v>0</v>
      </c>
      <c r="M84" s="150">
        <f>ROUND((SUM(M79:M83))/1,2)</f>
        <v>0</v>
      </c>
      <c r="N84" s="150"/>
      <c r="O84" s="150"/>
      <c r="P84" s="176"/>
      <c r="S84" s="168">
        <f>ROUND((SUM(S79:S83))/1,2)</f>
        <v>0.94</v>
      </c>
      <c r="V84">
        <f>ROUND((SUM(V79:V83))/1,2)</f>
        <v>0</v>
      </c>
    </row>
    <row r="85" spans="1:26" x14ac:dyDescent="0.25">
      <c r="A85" s="1"/>
      <c r="B85" s="1"/>
      <c r="C85" s="1"/>
      <c r="D85" s="1"/>
      <c r="E85" s="1"/>
      <c r="F85" s="161"/>
      <c r="G85" s="143"/>
      <c r="H85" s="143"/>
      <c r="I85" s="143"/>
      <c r="J85" s="1"/>
      <c r="K85" s="1"/>
      <c r="L85" s="1"/>
      <c r="M85" s="1"/>
      <c r="N85" s="1"/>
      <c r="O85" s="1"/>
      <c r="P85" s="1"/>
      <c r="S85" s="1"/>
    </row>
    <row r="86" spans="1:26" x14ac:dyDescent="0.25">
      <c r="A86" s="150"/>
      <c r="B86" s="150"/>
      <c r="C86" s="150"/>
      <c r="D86" s="2" t="s">
        <v>73</v>
      </c>
      <c r="E86" s="150"/>
      <c r="F86" s="168"/>
      <c r="G86" s="153"/>
      <c r="H86" s="153">
        <f>ROUND((SUM(M30:M85))/2,2)</f>
        <v>0</v>
      </c>
      <c r="I86" s="153">
        <f>ROUND((SUM(I30:I85))/2,2)</f>
        <v>0</v>
      </c>
      <c r="J86" s="150"/>
      <c r="K86" s="150"/>
      <c r="L86" s="150">
        <f>ROUND((SUM(L30:L85))/2,2)</f>
        <v>0</v>
      </c>
      <c r="M86" s="150">
        <f>ROUND((SUM(M30:M85))/2,2)</f>
        <v>0</v>
      </c>
      <c r="N86" s="150"/>
      <c r="O86" s="150"/>
      <c r="P86" s="176"/>
      <c r="S86" s="176">
        <f>ROUND((SUM(S30:S85))/2,2)</f>
        <v>1.9</v>
      </c>
      <c r="V86">
        <f>ROUND((SUM(V30:V85))/2,2)</f>
        <v>0</v>
      </c>
    </row>
    <row r="87" spans="1:26" x14ac:dyDescent="0.25">
      <c r="A87" s="178"/>
      <c r="B87" s="178"/>
      <c r="C87" s="178"/>
      <c r="D87" s="178" t="s">
        <v>75</v>
      </c>
      <c r="E87" s="178"/>
      <c r="F87" s="179"/>
      <c r="G87" s="180"/>
      <c r="H87" s="180">
        <f>ROUND((SUM(M9:M86))/3,2)</f>
        <v>0</v>
      </c>
      <c r="I87" s="180">
        <f>ROUND((SUM(I9:I86))/3,2)</f>
        <v>0</v>
      </c>
      <c r="J87" s="178"/>
      <c r="K87" s="178">
        <f>ROUND((SUM(K9:K86))/3,2)</f>
        <v>0</v>
      </c>
      <c r="L87" s="178">
        <f>ROUND((SUM(L9:L86))/3,2)</f>
        <v>0</v>
      </c>
      <c r="M87" s="178">
        <f>ROUND((SUM(M9:M86))/3,2)</f>
        <v>0</v>
      </c>
      <c r="N87" s="178"/>
      <c r="O87" s="178"/>
      <c r="P87" s="179"/>
      <c r="Q87" s="181"/>
      <c r="R87" s="181"/>
      <c r="S87" s="179">
        <f>ROUND((SUM(S9:S86))/3,2)</f>
        <v>2.91</v>
      </c>
      <c r="T87" s="181"/>
      <c r="U87" s="181"/>
      <c r="V87" s="181">
        <f>ROUND((SUM(V9:V86))/3,2)</f>
        <v>0</v>
      </c>
      <c r="Z87">
        <f>(SUM(Z9:Z86))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ODVODNENIE BUDOVY A REKONŠTRUKCIA SOCIÁLNEHO ZARIADENIA V DIECÉZNEJ SVATYNI STROPKOV / Sociálne zariadenie</oddHeader>
    <oddFooter>&amp;RStrana &amp;P z &amp;N    &amp;L&amp;7Spracované systémom Systematic®pyramida.wsn, tel.: 051 77 10 585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14</vt:i4>
      </vt:variant>
      <vt:variant>
        <vt:lpstr>Pomenované rozsahy</vt:lpstr>
      </vt:variant>
      <vt:variant>
        <vt:i4>8</vt:i4>
      </vt:variant>
    </vt:vector>
  </HeadingPairs>
  <TitlesOfParts>
    <vt:vector size="22" baseType="lpstr">
      <vt:lpstr>Rekapitulácia</vt:lpstr>
      <vt:lpstr>Krycí list stavby</vt:lpstr>
      <vt:lpstr>Kryci_list 14048</vt:lpstr>
      <vt:lpstr>Rekap 14048</vt:lpstr>
      <vt:lpstr>SO 14048</vt:lpstr>
      <vt:lpstr>Kryci_list 14049</vt:lpstr>
      <vt:lpstr>Rekap 14049</vt:lpstr>
      <vt:lpstr>SO 14049</vt:lpstr>
      <vt:lpstr>Kryci_list 14050</vt:lpstr>
      <vt:lpstr>Rekap 14050</vt:lpstr>
      <vt:lpstr>SO 14050</vt:lpstr>
      <vt:lpstr>Kryci_list 14051</vt:lpstr>
      <vt:lpstr>Rekap 14051</vt:lpstr>
      <vt:lpstr>SO 14051</vt:lpstr>
      <vt:lpstr>'Rekap 14048'!Názvy_tlače</vt:lpstr>
      <vt:lpstr>'Rekap 14049'!Názvy_tlače</vt:lpstr>
      <vt:lpstr>'Rekap 14050'!Názvy_tlače</vt:lpstr>
      <vt:lpstr>'Rekap 14051'!Názvy_tlače</vt:lpstr>
      <vt:lpstr>'SO 14048'!Názvy_tlače</vt:lpstr>
      <vt:lpstr>'SO 14049'!Názvy_tlače</vt:lpstr>
      <vt:lpstr>'SO 14050'!Názvy_tlače</vt:lpstr>
      <vt:lpstr>'SO 14051'!Názvy_tlače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Halgaš</dc:creator>
  <cp:lastModifiedBy>Ján Halgaš</cp:lastModifiedBy>
  <dcterms:created xsi:type="dcterms:W3CDTF">2019-05-14T14:06:34Z</dcterms:created>
  <dcterms:modified xsi:type="dcterms:W3CDTF">2019-05-15T06:45:29Z</dcterms:modified>
</cp:coreProperties>
</file>